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'BRPL'!$A$1:$S$214</definedName>
    <definedName name="_xlnm.Print_Area" localSheetId="1">'BYPL'!$A$1:$Q$173</definedName>
    <definedName name="_xlnm.Print_Area" localSheetId="8">'FINAL EX. SUMMARY'!$A$1:$Q$41</definedName>
    <definedName name="_xlnm.Print_Area" localSheetId="4">'MES'!$A$1:$Q$59</definedName>
    <definedName name="_xlnm.Print_Area" localSheetId="0">'NDPL'!$A$1:$Q$171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<sst xmlns="http://schemas.openxmlformats.org/spreadsheetml/2006/main" count="1693" uniqueCount="476">
  <si>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</si>
  <si>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</si>
  <si>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</si>
  <si>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</si>
  <si>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</si>
  <si>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</si>
  <si>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</si>
  <si>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</si>
  <si>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</si>
  <si>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</si>
  <si>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</si>
  <si>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</si>
  <si>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</si>
  <si>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</si>
  <si>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</si>
  <si>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</si>
  <si>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</si>
  <si>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</si>
  <si>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</si>
  <si>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</si>
  <si>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</si>
  <si>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</si>
  <si>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</si>
  <si>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</si>
  <si>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</si>
  <si>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</si>
  <si>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</si>
  <si>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</si>
  <si>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</si>
  <si>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</si>
  <si>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</si>
  <si>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</si>
  <si>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</si>
  <si>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</si>
  <si>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</si>
  <si>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</si>
  <si>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</si>
  <si>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</si>
  <si>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</si>
  <si>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</si>
  <si>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</si>
  <si>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</si>
  <si>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</si>
  <si>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</si>
  <si>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</si>
  <si>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</si>
  <si>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</si>
  <si>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</si>
  <si>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</si>
  <si>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</si>
  <si>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</si>
  <si>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</si>
  <si>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</si>
  <si>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</si>
  <si>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</si>
  <si>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</si>
  <si>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</si>
  <si>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</si>
  <si>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</si>
  <si>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</si>
  <si>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</si>
  <si>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</si>
  <si>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</si>
  <si>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</si>
  <si>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</si>
  <si>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</si>
  <si>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</si>
  <si>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</si>
  <si>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</si>
  <si>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</si>
  <si>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</si>
  <si>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</si>
  <si>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</si>
  <si>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</si>
  <si>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</si>
  <si>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</si>
  <si>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</si>
  <si>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</si>
  <si>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</si>
  <si>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</si>
  <si>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</si>
  <si>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</si>
  <si>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</si>
  <si>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</si>
  <si>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</si>
  <si>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</si>
  <si>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</si>
  <si>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</si>
  <si>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</si>
  <si>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</si>
  <si>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</si>
  <si>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</si>
  <si>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</si>
  <si>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</si>
  <si>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</si>
  <si>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</si>
  <si>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</si>
  <si>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</si>
  <si>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</si>
  <si>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</si>
  <si>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</si>
  <si>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</si>
  <si>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</si>
  <si>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</si>
  <si>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</si>
  <si>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</si>
  <si>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</si>
  <si>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</si>
  <si>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</si>
  <si>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</si>
  <si>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</si>
  <si>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</si>
  <si>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</si>
  <si>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</si>
  <si>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</si>
  <si>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</si>
  <si>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</si>
  <si>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</si>
  <si>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</si>
  <si>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</si>
  <si>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</si>
  <si>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</si>
  <si>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</si>
  <si>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</si>
  <si>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</si>
  <si>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</si>
  <si>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</si>
  <si>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</si>
  <si>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</si>
  <si>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</si>
  <si>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</si>
  <si>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</si>
  <si>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</si>
  <si>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</si>
  <si>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</si>
  <si>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</si>
  <si>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</si>
  <si>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</si>
  <si>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</si>
  <si>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</si>
  <si>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</si>
  <si>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</si>
  <si>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</si>
  <si>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</si>
  <si>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</si>
  <si>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</si>
  <si>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</si>
  <si>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</si>
  <si>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</si>
  <si>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</si>
  <si>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</si>
  <si>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</si>
  <si>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</si>
  <si>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</si>
  <si>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</si>
  <si>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</si>
  <si>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</si>
  <si>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</si>
  <si>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</si>
  <si>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</si>
  <si>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</si>
  <si>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</si>
  <si>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</si>
  <si>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</si>
  <si>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</si>
  <si>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</si>
  <si>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</si>
  <si>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</si>
  <si>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</si>
  <si>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</si>
  <si>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</si>
  <si>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</si>
  <si>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</si>
  <si>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</si>
  <si>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</si>
  <si>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</si>
  <si>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</si>
  <si>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</si>
  <si>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</si>
  <si>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</si>
  <si>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</si>
  <si>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</si>
  <si>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</si>
  <si>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</si>
  <si>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</si>
  <si>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</si>
  <si>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</si>
  <si>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</si>
  <si>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</si>
  <si>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</si>
  <si>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</si>
  <si>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</si>
  <si>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</si>
  <si>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</si>
  <si>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</si>
  <si>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</si>
  <si>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</si>
  <si>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</si>
  <si>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</si>
  <si>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</si>
  <si>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</si>
  <si>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</si>
  <si>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</si>
  <si>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</si>
  <si>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</si>
  <si>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</si>
  <si>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</si>
  <si>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</si>
  <si>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</si>
  <si>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</si>
  <si>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</si>
  <si>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</si>
  <si>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</si>
  <si>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</si>
  <si>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</si>
  <si>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</si>
  <si>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</si>
  <si>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</si>
  <si>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</si>
  <si>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</si>
  <si>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</si>
  <si>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</si>
  <si>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</si>
  <si>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</si>
  <si>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</si>
  <si>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</si>
  <si>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</si>
  <si>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</si>
  <si>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</si>
  <si>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</si>
  <si>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</si>
  <si>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</si>
  <si>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</si>
  <si>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</si>
  <si>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</si>
  <si>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</si>
  <si>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</si>
  <si>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</si>
  <si>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</si>
  <si>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</si>
  <si>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</si>
  <si>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</si>
  <si>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</si>
  <si>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</si>
  <si>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</si>
  <si>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</si>
  <si>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</si>
  <si>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</si>
  <si>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</si>
  <si>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</si>
  <si>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</si>
  <si>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</si>
  <si>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</si>
  <si>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</si>
  <si>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</si>
  <si>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</si>
  <si>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</si>
  <si>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</si>
  <si>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</si>
  <si>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</si>
  <si>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</si>
  <si>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</si>
  <si>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</si>
  <si>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</si>
  <si>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</si>
  <si>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</si>
  <si>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</si>
  <si>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</si>
  <si>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</si>
  <si>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</si>
  <si>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</si>
  <si>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</si>
  <si>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</si>
  <si>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</si>
  <si>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</si>
  <si>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</si>
  <si>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</si>
  <si>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</si>
  <si>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</si>
  <si>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</si>
  <si>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</si>
  <si>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</si>
  <si>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</si>
  <si>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</si>
  <si>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</si>
  <si>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</si>
  <si>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</si>
  <si>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</si>
  <si>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</si>
  <si>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</si>
  <si>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</si>
  <si>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</si>
  <si>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</si>
  <si>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</si>
  <si>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</si>
  <si>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</si>
  <si>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</si>
  <si>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</si>
  <si>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</si>
  <si>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</si>
  <si>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</si>
  <si>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</si>
  <si>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</si>
  <si>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</si>
  <si>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</si>
  <si>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</si>
  <si>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</si>
  <si>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</si>
  <si>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</si>
  <si>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</si>
  <si>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</si>
  <si>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</si>
  <si>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</si>
  <si>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</si>
  <si>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</si>
  <si>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</si>
  <si>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</si>
  <si>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</si>
  <si>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</si>
  <si>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</si>
  <si>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</si>
  <si>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</si>
  <si>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</si>
  <si>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</si>
  <si>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</si>
  <si>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</si>
  <si>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</si>
  <si>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</si>
  <si>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</si>
  <si>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</si>
  <si>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</si>
  <si>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</si>
  <si>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</si>
  <si>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</si>
  <si>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</si>
  <si>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</si>
  <si>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</si>
  <si>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</si>
  <si>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</si>
  <si>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</si>
  <si>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</si>
  <si>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</si>
  <si>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</si>
  <si>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</si>
  <si>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</si>
  <si>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</si>
  <si>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</si>
  <si>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</si>
  <si>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</si>
  <si>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</si>
  <si>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</si>
  <si>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</si>
  <si>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</si>
  <si>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</si>
  <si>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</si>
  <si>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</si>
  <si>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</si>
  <si>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</si>
  <si>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</si>
  <si>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</si>
  <si>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</si>
  <si>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</si>
  <si>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</si>
  <si>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</si>
  <si>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</si>
  <si>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</si>
  <si>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</si>
  <si>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</si>
  <si>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</si>
  <si>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</si>
  <si>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</si>
  <si>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</si>
  <si>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</si>
  <si>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</si>
  <si>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</si>
  <si>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</si>
  <si>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</si>
  <si>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</si>
  <si>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</si>
  <si>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</si>
  <si>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</si>
  <si>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</si>
  <si>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</si>
  <si>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</si>
  <si>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</si>
  <si>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</si>
  <si>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</si>
  <si>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</si>
  <si>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</si>
  <si>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</si>
  <si>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</si>
  <si>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</si>
  <si>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</si>
  <si>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</si>
  <si>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</si>
  <si>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</si>
  <si>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</si>
  <si>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</si>
  <si>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</si>
  <si>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</si>
  <si>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</si>
  <si>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</si>
  <si>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</si>
  <si>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</si>
  <si>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</si>
  <si>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</si>
  <si>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</si>
  <si>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</si>
  <si>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</si>
  <si>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</si>
  <si>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</si>
  <si>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</si>
  <si>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</si>
  <si>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</si>
  <si>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</si>
  <si>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</si>
  <si>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</si>
  <si>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</si>
  <si>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</si>
  <si>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</si>
  <si>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</si>
  <si>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</si>
  <si>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</si>
  <si>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</si>
  <si>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</si>
  <si>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</si>
  <si>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</si>
  <si>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</si>
  <si>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</si>
  <si>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</si>
  <si>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</si>
  <si>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</si>
  <si>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</si>
  <si>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</si>
  <si>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</si>
  <si>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</si>
  <si>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</si>
  <si>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</si>
  <si>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</si>
  <si>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</si>
  <si>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</si>
  <si>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</si>
  <si>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</si>
  <si>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</si>
  <si>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</si>
  <si>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</si>
  <si>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</si>
  <si>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</si>
  <si>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</si>
  <si>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</si>
  <si>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</si>
  <si>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</si>
  <si>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</si>
  <si>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</si>
  <si>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</si>
  <si>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</si>
  <si>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</si>
  <si>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</si>
  <si>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</si>
  <si>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</si>
  <si>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</si>
  <si>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w.e.f 31/05/18</t>
  </si>
  <si>
    <t>220KV DMRC-2</t>
  </si>
  <si>
    <t>220KV DMRC-1</t>
  </si>
  <si>
    <t>66KV Rly Ckt-1</t>
  </si>
  <si>
    <t>66KV Rly Ckt-2</t>
  </si>
  <si>
    <t>FINAL READING 31/08/2018</t>
  </si>
  <si>
    <t>INTIAL READING 01/08/2018</t>
  </si>
  <si>
    <t>AUGUST-2018</t>
  </si>
  <si>
    <t>TUGLAKABAD</t>
  </si>
  <si>
    <t>w.e.f 30/8/18</t>
  </si>
  <si>
    <t>221 KV DMRC #1</t>
  </si>
  <si>
    <t>221 KV DMRC #2</t>
  </si>
  <si>
    <t xml:space="preserve">                           PERIOD 1st AUGUST-2018 TO 31st AUGUST-2018</t>
  </si>
  <si>
    <t>Assessment JULY 2018</t>
  </si>
  <si>
    <t>Note :Sharing taken from wk-21 abt bill 2018-19</t>
  </si>
</sst>
</file>

<file path=xl/styles.xml><?xml version="1.0" encoding="utf-8"?>
<styleSheet xmlns="http://schemas.openxmlformats.org/spreadsheetml/2006/main">
  <numFmts count="46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88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9" borderId="0" applyNumberFormat="0" applyBorder="0" applyAlignment="0" applyProtection="0"/>
    <xf numFmtId="0" fontId="73" fillId="3" borderId="0" applyNumberFormat="0" applyBorder="0" applyAlignment="0" applyProtection="0"/>
    <xf numFmtId="0" fontId="74" fillId="20" borderId="1" applyNumberFormat="0" applyAlignment="0" applyProtection="0"/>
    <xf numFmtId="0" fontId="7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1" fillId="7" borderId="1" applyNumberFormat="0" applyAlignment="0" applyProtection="0"/>
    <xf numFmtId="0" fontId="82" fillId="0" borderId="6" applyNumberFormat="0" applyFill="0" applyAlignment="0" applyProtection="0"/>
    <xf numFmtId="0" fontId="83" fillId="22" borderId="0" applyNumberFormat="0" applyBorder="0" applyAlignment="0" applyProtection="0"/>
    <xf numFmtId="0" fontId="0" fillId="23" borderId="7" applyNumberFormat="0" applyFont="0" applyAlignment="0" applyProtection="0"/>
    <xf numFmtId="0" fontId="84" fillId="20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0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92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3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201" fontId="21" fillId="0" borderId="0" xfId="0" applyNumberFormat="1" applyFont="1" applyFill="1" applyBorder="1" applyAlignment="1">
      <alignment horizontal="center" vertical="center"/>
    </xf>
    <xf numFmtId="193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0" xfId="0" applyFill="1" applyBorder="1" applyAlignment="1">
      <alignment horizontal="center" vertical="center" wrapText="1"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shrinkToFit="1"/>
    </xf>
    <xf numFmtId="192" fontId="45" fillId="0" borderId="20" xfId="0" applyNumberFormat="1" applyFont="1" applyFill="1" applyBorder="1" applyAlignment="1">
      <alignment horizontal="center" vertical="center"/>
    </xf>
    <xf numFmtId="193" fontId="6" fillId="0" borderId="2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view="pageBreakPreview" zoomScale="85" zoomScaleSheetLayoutView="85" workbookViewId="0" topLeftCell="A51">
      <selection activeCell="K45" sqref="K45:K46"/>
    </sheetView>
  </sheetViews>
  <sheetFormatPr defaultColWidth="9.140625" defaultRowHeight="12.75"/>
  <cols>
    <col min="1" max="1" width="4.00390625" style="451" customWidth="1"/>
    <col min="2" max="2" width="26.57421875" style="451" customWidth="1"/>
    <col min="3" max="3" width="12.28125" style="451" customWidth="1"/>
    <col min="4" max="4" width="9.28125" style="451" customWidth="1"/>
    <col min="5" max="5" width="17.140625" style="451" customWidth="1"/>
    <col min="6" max="6" width="10.8515625" style="451" customWidth="1"/>
    <col min="7" max="7" width="13.8515625" style="451" customWidth="1"/>
    <col min="8" max="8" width="14.00390625" style="451" customWidth="1"/>
    <col min="9" max="9" width="8.8515625" style="451" customWidth="1"/>
    <col min="10" max="10" width="11.421875" style="451" customWidth="1"/>
    <col min="11" max="11" width="11.7109375" style="451" customWidth="1"/>
    <col min="12" max="12" width="13.57421875" style="451" customWidth="1"/>
    <col min="13" max="13" width="14.00390625" style="451" customWidth="1"/>
    <col min="14" max="14" width="10.421875" style="451" customWidth="1"/>
    <col min="15" max="15" width="12.8515625" style="451" customWidth="1"/>
    <col min="16" max="16" width="14.8515625" style="451" customWidth="1"/>
    <col min="17" max="17" width="21.140625" style="451" customWidth="1"/>
    <col min="18" max="18" width="4.7109375" style="451" customWidth="1"/>
    <col min="19" max="16384" width="9.140625" style="451" customWidth="1"/>
  </cols>
  <sheetData>
    <row r="1" spans="1:17" ht="22.5" customHeight="1">
      <c r="A1" s="1" t="s">
        <v>232</v>
      </c>
      <c r="Q1" s="536" t="s">
        <v>468</v>
      </c>
    </row>
    <row r="2" spans="1:11" ht="15">
      <c r="A2" s="15" t="s">
        <v>233</v>
      </c>
      <c r="K2" s="79"/>
    </row>
    <row r="3" spans="1:8" ht="21" customHeight="1">
      <c r="A3" s="179" t="s">
        <v>0</v>
      </c>
      <c r="H3" s="537"/>
    </row>
    <row r="4" spans="1:16" ht="22.5" customHeight="1" thickBot="1">
      <c r="A4" s="179" t="s">
        <v>234</v>
      </c>
      <c r="G4" s="491"/>
      <c r="H4" s="491"/>
      <c r="I4" s="79" t="s">
        <v>386</v>
      </c>
      <c r="J4" s="491"/>
      <c r="K4" s="491"/>
      <c r="L4" s="491"/>
      <c r="M4" s="491"/>
      <c r="N4" s="79" t="s">
        <v>387</v>
      </c>
      <c r="O4" s="491"/>
      <c r="P4" s="491"/>
    </row>
    <row r="5" spans="1:17" s="540" customFormat="1" ht="56.25" customHeight="1" thickBot="1" thickTop="1">
      <c r="A5" s="538" t="s">
        <v>8</v>
      </c>
      <c r="B5" s="514" t="s">
        <v>9</v>
      </c>
      <c r="C5" s="515" t="s">
        <v>1</v>
      </c>
      <c r="D5" s="515" t="s">
        <v>2</v>
      </c>
      <c r="E5" s="515" t="s">
        <v>3</v>
      </c>
      <c r="F5" s="515" t="s">
        <v>10</v>
      </c>
      <c r="G5" s="513" t="s">
        <v>466</v>
      </c>
      <c r="H5" s="515" t="s">
        <v>467</v>
      </c>
      <c r="I5" s="515" t="s">
        <v>4</v>
      </c>
      <c r="J5" s="515" t="s">
        <v>5</v>
      </c>
      <c r="K5" s="539" t="s">
        <v>6</v>
      </c>
      <c r="L5" s="513" t="str">
        <f>G5</f>
        <v>FINAL READING 31/08/2018</v>
      </c>
      <c r="M5" s="515" t="str">
        <f>H5</f>
        <v>INTIAL READING 01/08/2018</v>
      </c>
      <c r="N5" s="515" t="s">
        <v>4</v>
      </c>
      <c r="O5" s="515" t="s">
        <v>5</v>
      </c>
      <c r="P5" s="539" t="s">
        <v>6</v>
      </c>
      <c r="Q5" s="539" t="s">
        <v>302</v>
      </c>
    </row>
    <row r="6" spans="1:12" ht="1.5" customHeight="1" hidden="1" thickTop="1">
      <c r="A6" s="7"/>
      <c r="B6" s="8"/>
      <c r="C6" s="7"/>
      <c r="D6" s="7"/>
      <c r="E6" s="7"/>
      <c r="F6" s="7"/>
      <c r="L6" s="463"/>
    </row>
    <row r="7" spans="1:17" ht="15.75" customHeight="1" thickTop="1">
      <c r="A7" s="267"/>
      <c r="B7" s="336" t="s">
        <v>14</v>
      </c>
      <c r="C7" s="325"/>
      <c r="D7" s="339"/>
      <c r="E7" s="339"/>
      <c r="F7" s="325"/>
      <c r="G7" s="331"/>
      <c r="H7" s="492"/>
      <c r="I7" s="492"/>
      <c r="J7" s="492"/>
      <c r="K7" s="124"/>
      <c r="L7" s="331"/>
      <c r="M7" s="492"/>
      <c r="N7" s="492"/>
      <c r="O7" s="492"/>
      <c r="P7" s="541"/>
      <c r="Q7" s="455"/>
    </row>
    <row r="8" spans="1:17" ht="16.5" customHeight="1">
      <c r="A8" s="267">
        <v>1</v>
      </c>
      <c r="B8" s="335" t="s">
        <v>15</v>
      </c>
      <c r="C8" s="325">
        <v>5128429</v>
      </c>
      <c r="D8" s="338" t="s">
        <v>12</v>
      </c>
      <c r="E8" s="317" t="s">
        <v>339</v>
      </c>
      <c r="F8" s="325">
        <v>-1000</v>
      </c>
      <c r="G8" s="331">
        <v>976929</v>
      </c>
      <c r="H8" s="268">
        <v>978716</v>
      </c>
      <c r="I8" s="332">
        <f>G8-H8</f>
        <v>-1787</v>
      </c>
      <c r="J8" s="332">
        <f>$F8*I8</f>
        <v>1787000</v>
      </c>
      <c r="K8" s="333">
        <f>J8/1000000</f>
        <v>1.787</v>
      </c>
      <c r="L8" s="331">
        <v>999034</v>
      </c>
      <c r="M8" s="268">
        <v>999034</v>
      </c>
      <c r="N8" s="332">
        <f>L8-M8</f>
        <v>0</v>
      </c>
      <c r="O8" s="332">
        <f>$F8*N8</f>
        <v>0</v>
      </c>
      <c r="P8" s="333">
        <f>O8/1000000</f>
        <v>0</v>
      </c>
      <c r="Q8" s="701"/>
    </row>
    <row r="9" spans="1:17" ht="16.5">
      <c r="A9" s="267">
        <v>2</v>
      </c>
      <c r="B9" s="335" t="s">
        <v>369</v>
      </c>
      <c r="C9" s="325">
        <v>4864976</v>
      </c>
      <c r="D9" s="338" t="s">
        <v>12</v>
      </c>
      <c r="E9" s="317" t="s">
        <v>339</v>
      </c>
      <c r="F9" s="325">
        <v>-1000</v>
      </c>
      <c r="G9" s="331">
        <v>34838</v>
      </c>
      <c r="H9" s="332">
        <v>34837</v>
      </c>
      <c r="I9" s="332">
        <f>G9-H9</f>
        <v>1</v>
      </c>
      <c r="J9" s="332">
        <f>$F9*I9</f>
        <v>-1000</v>
      </c>
      <c r="K9" s="333">
        <f>J9/1000000</f>
        <v>-0.001</v>
      </c>
      <c r="L9" s="331">
        <v>1576</v>
      </c>
      <c r="M9" s="332">
        <v>1111</v>
      </c>
      <c r="N9" s="332">
        <f>L9-M9</f>
        <v>465</v>
      </c>
      <c r="O9" s="332">
        <f>$F9*N9</f>
        <v>-465000</v>
      </c>
      <c r="P9" s="333">
        <f>O9/1000000</f>
        <v>-0.465</v>
      </c>
      <c r="Q9" s="462"/>
    </row>
    <row r="10" spans="1:17" ht="15.75" customHeight="1">
      <c r="A10" s="267">
        <v>3</v>
      </c>
      <c r="B10" s="335" t="s">
        <v>17</v>
      </c>
      <c r="C10" s="325">
        <v>4864905</v>
      </c>
      <c r="D10" s="338" t="s">
        <v>12</v>
      </c>
      <c r="E10" s="317" t="s">
        <v>339</v>
      </c>
      <c r="F10" s="325">
        <v>-1000</v>
      </c>
      <c r="G10" s="331">
        <v>941066</v>
      </c>
      <c r="H10" s="332">
        <v>942727</v>
      </c>
      <c r="I10" s="332">
        <f>G10-H10</f>
        <v>-1661</v>
      </c>
      <c r="J10" s="332">
        <f>$F10*I10</f>
        <v>1661000</v>
      </c>
      <c r="K10" s="333">
        <f>J10/1000000</f>
        <v>1.661</v>
      </c>
      <c r="L10" s="331">
        <v>995530</v>
      </c>
      <c r="M10" s="332">
        <v>995530</v>
      </c>
      <c r="N10" s="332">
        <f>L10-M10</f>
        <v>0</v>
      </c>
      <c r="O10" s="332">
        <f>$F10*N10</f>
        <v>0</v>
      </c>
      <c r="P10" s="333">
        <f>O10/1000000</f>
        <v>0</v>
      </c>
      <c r="Q10" s="455"/>
    </row>
    <row r="11" spans="1:17" ht="15.75" customHeight="1">
      <c r="A11" s="267"/>
      <c r="B11" s="336" t="s">
        <v>18</v>
      </c>
      <c r="C11" s="325"/>
      <c r="D11" s="339"/>
      <c r="E11" s="339"/>
      <c r="F11" s="325"/>
      <c r="G11" s="331"/>
      <c r="H11" s="332"/>
      <c r="I11" s="332"/>
      <c r="J11" s="332"/>
      <c r="K11" s="333"/>
      <c r="L11" s="331"/>
      <c r="M11" s="332"/>
      <c r="N11" s="332"/>
      <c r="O11" s="332"/>
      <c r="P11" s="333"/>
      <c r="Q11" s="455"/>
    </row>
    <row r="12" spans="1:17" ht="15.75" customHeight="1">
      <c r="A12" s="267">
        <v>4</v>
      </c>
      <c r="B12" s="335" t="s">
        <v>15</v>
      </c>
      <c r="C12" s="325">
        <v>4864916</v>
      </c>
      <c r="D12" s="338" t="s">
        <v>12</v>
      </c>
      <c r="E12" s="317" t="s">
        <v>339</v>
      </c>
      <c r="F12" s="325">
        <v>-1000</v>
      </c>
      <c r="G12" s="331">
        <v>999290</v>
      </c>
      <c r="H12" s="332">
        <v>999290</v>
      </c>
      <c r="I12" s="332">
        <f>G12-H12</f>
        <v>0</v>
      </c>
      <c r="J12" s="332">
        <f>$F12*I12</f>
        <v>0</v>
      </c>
      <c r="K12" s="333">
        <f>J12/1000000</f>
        <v>0</v>
      </c>
      <c r="L12" s="331">
        <v>996116</v>
      </c>
      <c r="M12" s="332">
        <v>996660</v>
      </c>
      <c r="N12" s="332">
        <f>L12-M12</f>
        <v>-544</v>
      </c>
      <c r="O12" s="332">
        <f>$F12*N12</f>
        <v>544000</v>
      </c>
      <c r="P12" s="333">
        <f>O12/1000000</f>
        <v>0.544</v>
      </c>
      <c r="Q12" s="455"/>
    </row>
    <row r="13" spans="1:17" ht="15.75" customHeight="1">
      <c r="A13" s="267">
        <v>5</v>
      </c>
      <c r="B13" s="335" t="s">
        <v>16</v>
      </c>
      <c r="C13" s="325">
        <v>5295137</v>
      </c>
      <c r="D13" s="338" t="s">
        <v>12</v>
      </c>
      <c r="E13" s="317" t="s">
        <v>339</v>
      </c>
      <c r="F13" s="325">
        <v>-1000</v>
      </c>
      <c r="G13" s="331">
        <v>879958</v>
      </c>
      <c r="H13" s="332">
        <v>880660</v>
      </c>
      <c r="I13" s="332">
        <f>G13-H13</f>
        <v>-702</v>
      </c>
      <c r="J13" s="332">
        <f>$F13*I13</f>
        <v>702000</v>
      </c>
      <c r="K13" s="333">
        <f>J13/1000000</f>
        <v>0.702</v>
      </c>
      <c r="L13" s="331">
        <v>999454</v>
      </c>
      <c r="M13" s="332">
        <v>999454</v>
      </c>
      <c r="N13" s="332">
        <f>L13-M13</f>
        <v>0</v>
      </c>
      <c r="O13" s="332">
        <f>$F13*N13</f>
        <v>0</v>
      </c>
      <c r="P13" s="333">
        <f>O13/1000000</f>
        <v>0</v>
      </c>
      <c r="Q13" s="455"/>
    </row>
    <row r="14" spans="1:17" ht="16.5" customHeight="1">
      <c r="A14" s="267"/>
      <c r="B14" s="336" t="s">
        <v>21</v>
      </c>
      <c r="C14" s="325"/>
      <c r="D14" s="339"/>
      <c r="E14" s="317"/>
      <c r="F14" s="325"/>
      <c r="G14" s="331"/>
      <c r="H14" s="332"/>
      <c r="I14" s="332"/>
      <c r="J14" s="332"/>
      <c r="K14" s="333"/>
      <c r="L14" s="331"/>
      <c r="M14" s="332"/>
      <c r="N14" s="332"/>
      <c r="O14" s="332"/>
      <c r="P14" s="333"/>
      <c r="Q14" s="455"/>
    </row>
    <row r="15" spans="1:17" ht="14.25" customHeight="1">
      <c r="A15" s="267">
        <v>6</v>
      </c>
      <c r="B15" s="335" t="s">
        <v>15</v>
      </c>
      <c r="C15" s="325">
        <v>4864982</v>
      </c>
      <c r="D15" s="338" t="s">
        <v>12</v>
      </c>
      <c r="E15" s="317" t="s">
        <v>339</v>
      </c>
      <c r="F15" s="325">
        <v>-1000</v>
      </c>
      <c r="G15" s="331">
        <v>25989</v>
      </c>
      <c r="H15" s="332">
        <v>25973</v>
      </c>
      <c r="I15" s="332">
        <f>G15-H15</f>
        <v>16</v>
      </c>
      <c r="J15" s="332">
        <f>$F15*I15</f>
        <v>-16000</v>
      </c>
      <c r="K15" s="333">
        <f>J15/1000000</f>
        <v>-0.016</v>
      </c>
      <c r="L15" s="331">
        <v>16448</v>
      </c>
      <c r="M15" s="332">
        <v>16496</v>
      </c>
      <c r="N15" s="332">
        <f>L15-M15</f>
        <v>-48</v>
      </c>
      <c r="O15" s="332">
        <f>$F15*N15</f>
        <v>48000</v>
      </c>
      <c r="P15" s="333">
        <f>O15/1000000</f>
        <v>0.048</v>
      </c>
      <c r="Q15" s="455"/>
    </row>
    <row r="16" spans="1:17" ht="13.5" customHeight="1">
      <c r="A16" s="267">
        <v>7</v>
      </c>
      <c r="B16" s="335" t="s">
        <v>16</v>
      </c>
      <c r="C16" s="325">
        <v>4865022</v>
      </c>
      <c r="D16" s="338" t="s">
        <v>12</v>
      </c>
      <c r="E16" s="317" t="s">
        <v>339</v>
      </c>
      <c r="F16" s="325">
        <v>-1000</v>
      </c>
      <c r="G16" s="331">
        <v>1678</v>
      </c>
      <c r="H16" s="332">
        <v>1663</v>
      </c>
      <c r="I16" s="332">
        <f>G16-H16</f>
        <v>15</v>
      </c>
      <c r="J16" s="332">
        <f>$F16*I16</f>
        <v>-15000</v>
      </c>
      <c r="K16" s="333">
        <f>J16/1000000</f>
        <v>-0.015</v>
      </c>
      <c r="L16" s="331">
        <v>998458</v>
      </c>
      <c r="M16" s="332">
        <v>998508</v>
      </c>
      <c r="N16" s="332">
        <f>L16-M16</f>
        <v>-50</v>
      </c>
      <c r="O16" s="332">
        <f>$F16*N16</f>
        <v>50000</v>
      </c>
      <c r="P16" s="333">
        <f>O16/1000000</f>
        <v>0.05</v>
      </c>
      <c r="Q16" s="467"/>
    </row>
    <row r="17" spans="1:17" ht="14.25" customHeight="1">
      <c r="A17" s="267">
        <v>8</v>
      </c>
      <c r="B17" s="335" t="s">
        <v>22</v>
      </c>
      <c r="C17" s="325">
        <v>4864997</v>
      </c>
      <c r="D17" s="338" t="s">
        <v>12</v>
      </c>
      <c r="E17" s="317" t="s">
        <v>339</v>
      </c>
      <c r="F17" s="325">
        <v>-1000</v>
      </c>
      <c r="G17" s="331">
        <v>999988</v>
      </c>
      <c r="H17" s="332">
        <v>999987</v>
      </c>
      <c r="I17" s="332">
        <f>G17-H17</f>
        <v>1</v>
      </c>
      <c r="J17" s="332">
        <f>$F17*I17</f>
        <v>-1000</v>
      </c>
      <c r="K17" s="333">
        <f>J17/1000000</f>
        <v>-0.001</v>
      </c>
      <c r="L17" s="331">
        <v>999530</v>
      </c>
      <c r="M17" s="332">
        <v>999747</v>
      </c>
      <c r="N17" s="332">
        <f>L17-M17</f>
        <v>-217</v>
      </c>
      <c r="O17" s="332">
        <f>$F17*N17</f>
        <v>217000</v>
      </c>
      <c r="P17" s="333">
        <f>O17/1000000</f>
        <v>0.217</v>
      </c>
      <c r="Q17" s="466"/>
    </row>
    <row r="18" spans="1:17" ht="14.25" customHeight="1">
      <c r="A18" s="267"/>
      <c r="B18" s="335"/>
      <c r="C18" s="325"/>
      <c r="D18" s="338"/>
      <c r="E18" s="317"/>
      <c r="F18" s="325"/>
      <c r="G18" s="331"/>
      <c r="H18" s="332"/>
      <c r="I18" s="332"/>
      <c r="J18" s="332"/>
      <c r="K18" s="333">
        <v>-0.153</v>
      </c>
      <c r="L18" s="331"/>
      <c r="M18" s="332"/>
      <c r="N18" s="332"/>
      <c r="O18" s="332"/>
      <c r="P18" s="333">
        <v>0.03</v>
      </c>
      <c r="Q18" s="466" t="s">
        <v>474</v>
      </c>
    </row>
    <row r="19" spans="1:17" ht="13.5" customHeight="1">
      <c r="A19" s="267">
        <v>9</v>
      </c>
      <c r="B19" s="335" t="s">
        <v>23</v>
      </c>
      <c r="C19" s="325">
        <v>5295166</v>
      </c>
      <c r="D19" s="338" t="s">
        <v>12</v>
      </c>
      <c r="E19" s="317" t="s">
        <v>339</v>
      </c>
      <c r="F19" s="325">
        <v>-500</v>
      </c>
      <c r="G19" s="331">
        <v>973525</v>
      </c>
      <c r="H19" s="332">
        <v>973508</v>
      </c>
      <c r="I19" s="332">
        <f>G19-H19</f>
        <v>17</v>
      </c>
      <c r="J19" s="332">
        <f>$F19*I19</f>
        <v>-8500</v>
      </c>
      <c r="K19" s="333">
        <f>J19/1000000</f>
        <v>-0.0085</v>
      </c>
      <c r="L19" s="331">
        <v>847918</v>
      </c>
      <c r="M19" s="332">
        <v>848405</v>
      </c>
      <c r="N19" s="332">
        <f>L19-M19</f>
        <v>-487</v>
      </c>
      <c r="O19" s="332">
        <f>$F19*N19</f>
        <v>243500</v>
      </c>
      <c r="P19" s="333">
        <f>O19/1000000</f>
        <v>0.2435</v>
      </c>
      <c r="Q19" s="455"/>
    </row>
    <row r="20" spans="1:17" ht="15.75" customHeight="1">
      <c r="A20" s="267"/>
      <c r="B20" s="336" t="s">
        <v>24</v>
      </c>
      <c r="C20" s="325"/>
      <c r="D20" s="339"/>
      <c r="E20" s="317"/>
      <c r="F20" s="325"/>
      <c r="G20" s="331"/>
      <c r="H20" s="332"/>
      <c r="I20" s="332"/>
      <c r="J20" s="332"/>
      <c r="K20" s="333"/>
      <c r="L20" s="331"/>
      <c r="M20" s="332"/>
      <c r="N20" s="332"/>
      <c r="O20" s="332"/>
      <c r="P20" s="333"/>
      <c r="Q20" s="455"/>
    </row>
    <row r="21" spans="1:17" ht="15.75" customHeight="1">
      <c r="A21" s="267">
        <v>10</v>
      </c>
      <c r="B21" s="335" t="s">
        <v>15</v>
      </c>
      <c r="C21" s="325">
        <v>4864930</v>
      </c>
      <c r="D21" s="338" t="s">
        <v>12</v>
      </c>
      <c r="E21" s="317" t="s">
        <v>339</v>
      </c>
      <c r="F21" s="325">
        <v>-1000</v>
      </c>
      <c r="G21" s="331">
        <v>1319</v>
      </c>
      <c r="H21" s="332">
        <v>1325</v>
      </c>
      <c r="I21" s="332">
        <f>G21-H21</f>
        <v>-6</v>
      </c>
      <c r="J21" s="332">
        <f>$F21*I21</f>
        <v>6000</v>
      </c>
      <c r="K21" s="333">
        <f>J21/1000000</f>
        <v>0.006</v>
      </c>
      <c r="L21" s="331">
        <v>998910</v>
      </c>
      <c r="M21" s="332">
        <v>999038</v>
      </c>
      <c r="N21" s="332">
        <f>L21-M21</f>
        <v>-128</v>
      </c>
      <c r="O21" s="332">
        <f>$F21*N21</f>
        <v>128000</v>
      </c>
      <c r="P21" s="333">
        <f>O21/1000000</f>
        <v>0.128</v>
      </c>
      <c r="Q21" s="467"/>
    </row>
    <row r="22" spans="1:17" ht="15.75" customHeight="1">
      <c r="A22" s="267">
        <v>11</v>
      </c>
      <c r="B22" s="335" t="s">
        <v>25</v>
      </c>
      <c r="C22" s="325">
        <v>5128412</v>
      </c>
      <c r="D22" s="338" t="s">
        <v>12</v>
      </c>
      <c r="E22" s="317" t="s">
        <v>339</v>
      </c>
      <c r="F22" s="325">
        <v>-1000</v>
      </c>
      <c r="G22" s="331">
        <v>14768</v>
      </c>
      <c r="H22" s="332">
        <v>14644</v>
      </c>
      <c r="I22" s="332">
        <f>G22-H22</f>
        <v>124</v>
      </c>
      <c r="J22" s="332">
        <f>$F22*I22</f>
        <v>-124000</v>
      </c>
      <c r="K22" s="333">
        <f>J22/1000000</f>
        <v>-0.124</v>
      </c>
      <c r="L22" s="331">
        <v>999172</v>
      </c>
      <c r="M22" s="332">
        <v>999184</v>
      </c>
      <c r="N22" s="332">
        <f>L22-M22</f>
        <v>-12</v>
      </c>
      <c r="O22" s="332">
        <f>$F22*N22</f>
        <v>12000</v>
      </c>
      <c r="P22" s="333">
        <f>O22/1000000</f>
        <v>0.012</v>
      </c>
      <c r="Q22" s="455"/>
    </row>
    <row r="23" spans="1:17" ht="16.5">
      <c r="A23" s="267">
        <v>12</v>
      </c>
      <c r="B23" s="335" t="s">
        <v>22</v>
      </c>
      <c r="C23" s="325">
        <v>4864922</v>
      </c>
      <c r="D23" s="338" t="s">
        <v>12</v>
      </c>
      <c r="E23" s="317" t="s">
        <v>339</v>
      </c>
      <c r="F23" s="325">
        <v>-1000</v>
      </c>
      <c r="G23" s="331">
        <v>2386</v>
      </c>
      <c r="H23" s="332">
        <v>2315</v>
      </c>
      <c r="I23" s="332">
        <f>G23-H23</f>
        <v>71</v>
      </c>
      <c r="J23" s="332">
        <f>$F23*I23</f>
        <v>-71000</v>
      </c>
      <c r="K23" s="333">
        <f>J23/1000000</f>
        <v>-0.071</v>
      </c>
      <c r="L23" s="331">
        <v>997044</v>
      </c>
      <c r="M23" s="332">
        <v>997089</v>
      </c>
      <c r="N23" s="332">
        <f>L23-M23</f>
        <v>-45</v>
      </c>
      <c r="O23" s="332">
        <f>$F23*N23</f>
        <v>45000</v>
      </c>
      <c r="P23" s="333">
        <f>O23/1000000</f>
        <v>0.045</v>
      </c>
      <c r="Q23" s="466"/>
    </row>
    <row r="24" spans="1:17" ht="18.75" customHeight="1">
      <c r="A24" s="267">
        <v>13</v>
      </c>
      <c r="B24" s="335" t="s">
        <v>463</v>
      </c>
      <c r="C24" s="325">
        <v>4902494</v>
      </c>
      <c r="D24" s="338" t="s">
        <v>12</v>
      </c>
      <c r="E24" s="317" t="s">
        <v>339</v>
      </c>
      <c r="F24" s="325">
        <v>1000</v>
      </c>
      <c r="G24" s="331">
        <v>864941</v>
      </c>
      <c r="H24" s="332">
        <v>865729</v>
      </c>
      <c r="I24" s="332">
        <f>G24-H24</f>
        <v>-788</v>
      </c>
      <c r="J24" s="332">
        <f>$F24*I24</f>
        <v>-788000</v>
      </c>
      <c r="K24" s="333">
        <f>J24/1000000</f>
        <v>-0.788</v>
      </c>
      <c r="L24" s="331">
        <v>999981</v>
      </c>
      <c r="M24" s="332">
        <v>999981</v>
      </c>
      <c r="N24" s="332">
        <f>L24-M24</f>
        <v>0</v>
      </c>
      <c r="O24" s="332">
        <f>$F24*N24</f>
        <v>0</v>
      </c>
      <c r="P24" s="333">
        <f>O24/1000000</f>
        <v>0</v>
      </c>
      <c r="Q24" s="455"/>
    </row>
    <row r="25" spans="1:17" ht="18.75" customHeight="1">
      <c r="A25" s="267">
        <v>14</v>
      </c>
      <c r="B25" s="335" t="s">
        <v>462</v>
      </c>
      <c r="C25" s="325">
        <v>4902484</v>
      </c>
      <c r="D25" s="338" t="s">
        <v>12</v>
      </c>
      <c r="E25" s="317" t="s">
        <v>339</v>
      </c>
      <c r="F25" s="325">
        <v>1000</v>
      </c>
      <c r="G25" s="331">
        <v>990277</v>
      </c>
      <c r="H25" s="332">
        <v>992073</v>
      </c>
      <c r="I25" s="332">
        <f>G25-H25</f>
        <v>-1796</v>
      </c>
      <c r="J25" s="332">
        <f>$F25*I25</f>
        <v>-1796000</v>
      </c>
      <c r="K25" s="333">
        <f>J25/1000000</f>
        <v>-1.796</v>
      </c>
      <c r="L25" s="331">
        <v>999996</v>
      </c>
      <c r="M25" s="332">
        <v>999996</v>
      </c>
      <c r="N25" s="332">
        <f>L25-M25</f>
        <v>0</v>
      </c>
      <c r="O25" s="332">
        <f>$F25*N25</f>
        <v>0</v>
      </c>
      <c r="P25" s="333">
        <f>O25/1000000</f>
        <v>0</v>
      </c>
      <c r="Q25" s="455"/>
    </row>
    <row r="26" spans="1:17" ht="18.75" customHeight="1">
      <c r="A26" s="267"/>
      <c r="B26" s="336" t="s">
        <v>426</v>
      </c>
      <c r="C26" s="325"/>
      <c r="D26" s="338"/>
      <c r="E26" s="317"/>
      <c r="F26" s="325"/>
      <c r="G26" s="331"/>
      <c r="H26" s="332"/>
      <c r="I26" s="332"/>
      <c r="J26" s="332"/>
      <c r="K26" s="333"/>
      <c r="L26" s="331"/>
      <c r="M26" s="332"/>
      <c r="N26" s="332"/>
      <c r="O26" s="332"/>
      <c r="P26" s="333"/>
      <c r="Q26" s="455"/>
    </row>
    <row r="27" spans="1:17" ht="15.75" customHeight="1">
      <c r="A27" s="267">
        <v>14</v>
      </c>
      <c r="B27" s="335" t="s">
        <v>15</v>
      </c>
      <c r="C27" s="325">
        <v>4865034</v>
      </c>
      <c r="D27" s="338" t="s">
        <v>12</v>
      </c>
      <c r="E27" s="317" t="s">
        <v>339</v>
      </c>
      <c r="F27" s="325">
        <v>-1000</v>
      </c>
      <c r="G27" s="331">
        <v>981237</v>
      </c>
      <c r="H27" s="332">
        <v>981646</v>
      </c>
      <c r="I27" s="332">
        <f>G27-H27</f>
        <v>-409</v>
      </c>
      <c r="J27" s="332">
        <f>$F27*I27</f>
        <v>409000</v>
      </c>
      <c r="K27" s="333">
        <f>J27/1000000</f>
        <v>0.409</v>
      </c>
      <c r="L27" s="331">
        <v>16679</v>
      </c>
      <c r="M27" s="332">
        <v>16679</v>
      </c>
      <c r="N27" s="332">
        <f>L27-M27</f>
        <v>0</v>
      </c>
      <c r="O27" s="332">
        <f>$F27*N27</f>
        <v>0</v>
      </c>
      <c r="P27" s="333">
        <f>O27/1000000</f>
        <v>0</v>
      </c>
      <c r="Q27" s="455"/>
    </row>
    <row r="28" spans="1:17" ht="15.75" customHeight="1">
      <c r="A28" s="267">
        <v>15</v>
      </c>
      <c r="B28" s="335" t="s">
        <v>16</v>
      </c>
      <c r="C28" s="325">
        <v>5128462</v>
      </c>
      <c r="D28" s="338" t="s">
        <v>12</v>
      </c>
      <c r="E28" s="317" t="s">
        <v>339</v>
      </c>
      <c r="F28" s="325"/>
      <c r="G28" s="331">
        <v>999903</v>
      </c>
      <c r="H28" s="332">
        <v>25</v>
      </c>
      <c r="I28" s="332">
        <f>G28-H28</f>
        <v>999878</v>
      </c>
      <c r="J28" s="332">
        <f>$F28*I28</f>
        <v>0</v>
      </c>
      <c r="K28" s="333">
        <f>J28/1000000</f>
        <v>0</v>
      </c>
      <c r="L28" s="331">
        <v>0</v>
      </c>
      <c r="M28" s="332">
        <v>0</v>
      </c>
      <c r="N28" s="332">
        <f>L28-M28</f>
        <v>0</v>
      </c>
      <c r="O28" s="332">
        <f>$F28*N28</f>
        <v>0</v>
      </c>
      <c r="P28" s="333">
        <f>O28/1000000</f>
        <v>0</v>
      </c>
      <c r="Q28" s="455"/>
    </row>
    <row r="29" spans="1:17" ht="15.75" customHeight="1">
      <c r="A29" s="267">
        <v>16</v>
      </c>
      <c r="B29" s="335" t="s">
        <v>17</v>
      </c>
      <c r="C29" s="325">
        <v>4865052</v>
      </c>
      <c r="D29" s="338" t="s">
        <v>12</v>
      </c>
      <c r="E29" s="317" t="s">
        <v>339</v>
      </c>
      <c r="F29" s="325">
        <v>-1000</v>
      </c>
      <c r="G29" s="331">
        <v>28863</v>
      </c>
      <c r="H29" s="332">
        <v>28655</v>
      </c>
      <c r="I29" s="332">
        <f>G29-H29</f>
        <v>208</v>
      </c>
      <c r="J29" s="332">
        <f>$F29*I29</f>
        <v>-208000</v>
      </c>
      <c r="K29" s="333">
        <f>J29/1000000</f>
        <v>-0.208</v>
      </c>
      <c r="L29" s="331">
        <v>264</v>
      </c>
      <c r="M29" s="332">
        <v>264</v>
      </c>
      <c r="N29" s="332">
        <f>L29-M29</f>
        <v>0</v>
      </c>
      <c r="O29" s="332">
        <f>$F29*N29</f>
        <v>0</v>
      </c>
      <c r="P29" s="333">
        <f>O29/1000000</f>
        <v>0</v>
      </c>
      <c r="Q29" s="455"/>
    </row>
    <row r="30" spans="1:17" ht="15.75" customHeight="1">
      <c r="A30" s="267"/>
      <c r="B30" s="336" t="s">
        <v>26</v>
      </c>
      <c r="C30" s="325"/>
      <c r="D30" s="339"/>
      <c r="E30" s="317"/>
      <c r="F30" s="325"/>
      <c r="G30" s="331"/>
      <c r="H30" s="332"/>
      <c r="I30" s="332"/>
      <c r="J30" s="332"/>
      <c r="K30" s="333"/>
      <c r="L30" s="331"/>
      <c r="M30" s="332"/>
      <c r="N30" s="332"/>
      <c r="O30" s="332"/>
      <c r="P30" s="333"/>
      <c r="Q30" s="455"/>
    </row>
    <row r="31" spans="1:17" ht="15.75" customHeight="1">
      <c r="A31" s="267">
        <v>17</v>
      </c>
      <c r="B31" s="335" t="s">
        <v>421</v>
      </c>
      <c r="C31" s="325">
        <v>4864836</v>
      </c>
      <c r="D31" s="338" t="s">
        <v>12</v>
      </c>
      <c r="E31" s="317" t="s">
        <v>339</v>
      </c>
      <c r="F31" s="325">
        <v>1000</v>
      </c>
      <c r="G31" s="331">
        <v>999943</v>
      </c>
      <c r="H31" s="332">
        <v>999943</v>
      </c>
      <c r="I31" s="332">
        <f>G31-H31</f>
        <v>0</v>
      </c>
      <c r="J31" s="332">
        <f>$F31*I31</f>
        <v>0</v>
      </c>
      <c r="K31" s="333">
        <f>J31/1000000</f>
        <v>0</v>
      </c>
      <c r="L31" s="331">
        <v>991059</v>
      </c>
      <c r="M31" s="332">
        <v>992008</v>
      </c>
      <c r="N31" s="332">
        <f>L31-M31</f>
        <v>-949</v>
      </c>
      <c r="O31" s="332">
        <f>$F31*N31</f>
        <v>-949000</v>
      </c>
      <c r="P31" s="333">
        <f>O31/1000000</f>
        <v>-0.949</v>
      </c>
      <c r="Q31" s="487"/>
    </row>
    <row r="32" spans="1:17" ht="15.75" customHeight="1">
      <c r="A32" s="267">
        <v>18</v>
      </c>
      <c r="B32" s="335" t="s">
        <v>27</v>
      </c>
      <c r="C32" s="325">
        <v>4864887</v>
      </c>
      <c r="D32" s="338" t="s">
        <v>12</v>
      </c>
      <c r="E32" s="317" t="s">
        <v>339</v>
      </c>
      <c r="F32" s="325">
        <v>1000</v>
      </c>
      <c r="G32" s="331">
        <v>680</v>
      </c>
      <c r="H32" s="332">
        <v>680</v>
      </c>
      <c r="I32" s="332">
        <f aca="true" t="shared" si="0" ref="I32:I37">G32-H32</f>
        <v>0</v>
      </c>
      <c r="J32" s="332">
        <f aca="true" t="shared" si="1" ref="J32:J37">$F32*I32</f>
        <v>0</v>
      </c>
      <c r="K32" s="333">
        <f aca="true" t="shared" si="2" ref="K32:K37">J32/1000000</f>
        <v>0</v>
      </c>
      <c r="L32" s="331">
        <v>22777</v>
      </c>
      <c r="M32" s="332">
        <v>23283</v>
      </c>
      <c r="N32" s="332">
        <f aca="true" t="shared" si="3" ref="N32:N37">L32-M32</f>
        <v>-506</v>
      </c>
      <c r="O32" s="332">
        <f aca="true" t="shared" si="4" ref="O32:O37">$F32*N32</f>
        <v>-506000</v>
      </c>
      <c r="P32" s="333">
        <f aca="true" t="shared" si="5" ref="P32:P37">O32/1000000</f>
        <v>-0.506</v>
      </c>
      <c r="Q32" s="455"/>
    </row>
    <row r="33" spans="1:17" ht="15.75" customHeight="1">
      <c r="A33" s="267">
        <v>19</v>
      </c>
      <c r="B33" s="335" t="s">
        <v>28</v>
      </c>
      <c r="C33" s="325">
        <v>4864880</v>
      </c>
      <c r="D33" s="338" t="s">
        <v>12</v>
      </c>
      <c r="E33" s="317" t="s">
        <v>339</v>
      </c>
      <c r="F33" s="325">
        <v>500</v>
      </c>
      <c r="G33" s="331">
        <v>1096</v>
      </c>
      <c r="H33" s="332">
        <v>1096</v>
      </c>
      <c r="I33" s="332">
        <f>G33-H33</f>
        <v>0</v>
      </c>
      <c r="J33" s="332">
        <f>$F33*I33</f>
        <v>0</v>
      </c>
      <c r="K33" s="333">
        <f>J33/1000000</f>
        <v>0</v>
      </c>
      <c r="L33" s="331">
        <v>7285</v>
      </c>
      <c r="M33" s="332">
        <v>6675</v>
      </c>
      <c r="N33" s="332">
        <f>L33-M33</f>
        <v>610</v>
      </c>
      <c r="O33" s="332">
        <f>$F33*N33</f>
        <v>305000</v>
      </c>
      <c r="P33" s="333">
        <f>O33/1000000</f>
        <v>0.305</v>
      </c>
      <c r="Q33" s="455"/>
    </row>
    <row r="34" spans="1:17" ht="15.75" customHeight="1">
      <c r="A34" s="267">
        <v>20</v>
      </c>
      <c r="B34" s="335" t="s">
        <v>29</v>
      </c>
      <c r="C34" s="325">
        <v>4864799</v>
      </c>
      <c r="D34" s="338" t="s">
        <v>12</v>
      </c>
      <c r="E34" s="317" t="s">
        <v>339</v>
      </c>
      <c r="F34" s="325">
        <v>100</v>
      </c>
      <c r="G34" s="331">
        <v>138691</v>
      </c>
      <c r="H34" s="332">
        <v>138685</v>
      </c>
      <c r="I34" s="332">
        <f t="shared" si="0"/>
        <v>6</v>
      </c>
      <c r="J34" s="332">
        <f t="shared" si="1"/>
        <v>600</v>
      </c>
      <c r="K34" s="333">
        <f t="shared" si="2"/>
        <v>0.0006</v>
      </c>
      <c r="L34" s="331">
        <v>309901</v>
      </c>
      <c r="M34" s="332">
        <v>306211</v>
      </c>
      <c r="N34" s="332">
        <f t="shared" si="3"/>
        <v>3690</v>
      </c>
      <c r="O34" s="332">
        <f t="shared" si="4"/>
        <v>369000</v>
      </c>
      <c r="P34" s="333">
        <f t="shared" si="5"/>
        <v>0.369</v>
      </c>
      <c r="Q34" s="455"/>
    </row>
    <row r="35" spans="1:17" ht="15.75" customHeight="1">
      <c r="A35" s="267">
        <v>21</v>
      </c>
      <c r="B35" s="335" t="s">
        <v>30</v>
      </c>
      <c r="C35" s="325">
        <v>4864888</v>
      </c>
      <c r="D35" s="338" t="s">
        <v>12</v>
      </c>
      <c r="E35" s="317" t="s">
        <v>339</v>
      </c>
      <c r="F35" s="325">
        <v>1000</v>
      </c>
      <c r="G35" s="331">
        <v>995831</v>
      </c>
      <c r="H35" s="332">
        <v>995831</v>
      </c>
      <c r="I35" s="332">
        <f t="shared" si="0"/>
        <v>0</v>
      </c>
      <c r="J35" s="332">
        <f t="shared" si="1"/>
        <v>0</v>
      </c>
      <c r="K35" s="333">
        <f t="shared" si="2"/>
        <v>0</v>
      </c>
      <c r="L35" s="331">
        <v>984674</v>
      </c>
      <c r="M35" s="332">
        <v>984887</v>
      </c>
      <c r="N35" s="332">
        <f t="shared" si="3"/>
        <v>-213</v>
      </c>
      <c r="O35" s="332">
        <f t="shared" si="4"/>
        <v>-213000</v>
      </c>
      <c r="P35" s="333">
        <f t="shared" si="5"/>
        <v>-0.213</v>
      </c>
      <c r="Q35" s="455"/>
    </row>
    <row r="36" spans="1:17" ht="15.75" customHeight="1">
      <c r="A36" s="267">
        <v>22</v>
      </c>
      <c r="B36" s="335" t="s">
        <v>363</v>
      </c>
      <c r="C36" s="325">
        <v>4864873</v>
      </c>
      <c r="D36" s="338" t="s">
        <v>12</v>
      </c>
      <c r="E36" s="317" t="s">
        <v>339</v>
      </c>
      <c r="F36" s="325">
        <v>1000</v>
      </c>
      <c r="G36" s="331">
        <v>24</v>
      </c>
      <c r="H36" s="332">
        <v>24</v>
      </c>
      <c r="I36" s="332">
        <f>G36-H36</f>
        <v>0</v>
      </c>
      <c r="J36" s="332">
        <f>$F36*I36</f>
        <v>0</v>
      </c>
      <c r="K36" s="333">
        <f>J36/1000000</f>
        <v>0</v>
      </c>
      <c r="L36" s="331">
        <v>998857</v>
      </c>
      <c r="M36" s="332">
        <v>998552</v>
      </c>
      <c r="N36" s="332">
        <f>L36-M36</f>
        <v>305</v>
      </c>
      <c r="O36" s="332">
        <f>$F36*N36</f>
        <v>305000</v>
      </c>
      <c r="P36" s="333">
        <f>O36/1000000</f>
        <v>0.305</v>
      </c>
      <c r="Q36" s="466"/>
    </row>
    <row r="37" spans="1:16" ht="15.75" customHeight="1">
      <c r="A37" s="267">
        <v>23</v>
      </c>
      <c r="B37" s="335" t="s">
        <v>403</v>
      </c>
      <c r="C37" s="325">
        <v>5295124</v>
      </c>
      <c r="D37" s="338" t="s">
        <v>12</v>
      </c>
      <c r="E37" s="317" t="s">
        <v>339</v>
      </c>
      <c r="F37" s="325">
        <v>100</v>
      </c>
      <c r="G37" s="331">
        <v>50840</v>
      </c>
      <c r="H37" s="332">
        <v>50827</v>
      </c>
      <c r="I37" s="332">
        <f t="shared" si="0"/>
        <v>13</v>
      </c>
      <c r="J37" s="332">
        <f t="shared" si="1"/>
        <v>1300</v>
      </c>
      <c r="K37" s="333">
        <f t="shared" si="2"/>
        <v>0.0013</v>
      </c>
      <c r="L37" s="331">
        <v>121218</v>
      </c>
      <c r="M37" s="332">
        <v>120073</v>
      </c>
      <c r="N37" s="332">
        <f t="shared" si="3"/>
        <v>1145</v>
      </c>
      <c r="O37" s="332">
        <f t="shared" si="4"/>
        <v>114500</v>
      </c>
      <c r="P37" s="333">
        <f t="shared" si="5"/>
        <v>0.1145</v>
      </c>
    </row>
    <row r="38" spans="1:17" ht="15.75" customHeight="1">
      <c r="A38" s="267"/>
      <c r="B38" s="337" t="s">
        <v>31</v>
      </c>
      <c r="C38" s="325"/>
      <c r="D38" s="338"/>
      <c r="E38" s="317"/>
      <c r="F38" s="325"/>
      <c r="G38" s="331"/>
      <c r="H38" s="332"/>
      <c r="I38" s="332"/>
      <c r="J38" s="332"/>
      <c r="K38" s="333"/>
      <c r="L38" s="331"/>
      <c r="M38" s="332"/>
      <c r="N38" s="332"/>
      <c r="O38" s="332"/>
      <c r="P38" s="333"/>
      <c r="Q38" s="455"/>
    </row>
    <row r="39" spans="1:17" ht="15.75" customHeight="1">
      <c r="A39" s="267">
        <v>24</v>
      </c>
      <c r="B39" s="335" t="s">
        <v>471</v>
      </c>
      <c r="C39" s="325">
        <v>5128477</v>
      </c>
      <c r="D39" s="338" t="s">
        <v>12</v>
      </c>
      <c r="E39" s="317" t="s">
        <v>339</v>
      </c>
      <c r="F39" s="325">
        <v>1000</v>
      </c>
      <c r="G39" s="331">
        <v>999676</v>
      </c>
      <c r="H39" s="268">
        <v>999682</v>
      </c>
      <c r="I39" s="332">
        <f>G39-H39</f>
        <v>-6</v>
      </c>
      <c r="J39" s="332">
        <f>$F39*I39</f>
        <v>-6000</v>
      </c>
      <c r="K39" s="333">
        <f>J39/1000000</f>
        <v>-0.006</v>
      </c>
      <c r="L39" s="331">
        <v>999816</v>
      </c>
      <c r="M39" s="268">
        <v>999827</v>
      </c>
      <c r="N39" s="332">
        <f>L39-M39</f>
        <v>-11</v>
      </c>
      <c r="O39" s="332">
        <f>$F39*N39</f>
        <v>-11000</v>
      </c>
      <c r="P39" s="333">
        <f>O39/1000000</f>
        <v>-0.011</v>
      </c>
      <c r="Q39" s="466"/>
    </row>
    <row r="40" spans="1:17" ht="15.75" customHeight="1">
      <c r="A40" s="267">
        <v>25</v>
      </c>
      <c r="B40" s="335" t="s">
        <v>472</v>
      </c>
      <c r="C40" s="325">
        <v>4865058</v>
      </c>
      <c r="D40" s="338" t="s">
        <v>12</v>
      </c>
      <c r="E40" s="317" t="s">
        <v>339</v>
      </c>
      <c r="F40" s="325">
        <v>1000</v>
      </c>
      <c r="G40" s="331">
        <v>585783</v>
      </c>
      <c r="H40" s="268">
        <v>586554</v>
      </c>
      <c r="I40" s="332">
        <f>G40-H40</f>
        <v>-771</v>
      </c>
      <c r="J40" s="332">
        <f>$F40*I40</f>
        <v>-771000</v>
      </c>
      <c r="K40" s="333">
        <f>J40/1000000</f>
        <v>-0.771</v>
      </c>
      <c r="L40" s="331">
        <v>829222</v>
      </c>
      <c r="M40" s="268">
        <v>829222</v>
      </c>
      <c r="N40" s="332">
        <f>L40-M40</f>
        <v>0</v>
      </c>
      <c r="O40" s="332">
        <f>$F40*N40</f>
        <v>0</v>
      </c>
      <c r="P40" s="333">
        <f>O40/1000000</f>
        <v>0</v>
      </c>
      <c r="Q40" s="466"/>
    </row>
    <row r="41" spans="1:17" ht="15.75" customHeight="1">
      <c r="A41" s="267">
        <v>26</v>
      </c>
      <c r="B41" s="335" t="s">
        <v>32</v>
      </c>
      <c r="C41" s="325">
        <v>4864791</v>
      </c>
      <c r="D41" s="338" t="s">
        <v>12</v>
      </c>
      <c r="E41" s="317" t="s">
        <v>339</v>
      </c>
      <c r="F41" s="325">
        <v>266.67</v>
      </c>
      <c r="G41" s="331">
        <v>999485</v>
      </c>
      <c r="H41" s="268">
        <v>999992</v>
      </c>
      <c r="I41" s="268">
        <f>G41-H41</f>
        <v>-507</v>
      </c>
      <c r="J41" s="268">
        <f>$F41*I41</f>
        <v>-135201.69</v>
      </c>
      <c r="K41" s="791">
        <f>J41/1000000</f>
        <v>-0.13520169</v>
      </c>
      <c r="L41" s="331">
        <v>999999</v>
      </c>
      <c r="M41" s="268">
        <v>999999</v>
      </c>
      <c r="N41" s="268">
        <f>L41-M41</f>
        <v>0</v>
      </c>
      <c r="O41" s="268">
        <f>$F41*N41</f>
        <v>0</v>
      </c>
      <c r="P41" s="791">
        <f>O41/1000000</f>
        <v>0</v>
      </c>
      <c r="Q41" s="487"/>
    </row>
    <row r="42" spans="1:17" ht="15.75" customHeight="1">
      <c r="A42" s="267">
        <v>27</v>
      </c>
      <c r="B42" s="335" t="s">
        <v>33</v>
      </c>
      <c r="C42" s="325">
        <v>5128405</v>
      </c>
      <c r="D42" s="338" t="s">
        <v>12</v>
      </c>
      <c r="E42" s="317" t="s">
        <v>339</v>
      </c>
      <c r="F42" s="325">
        <v>500</v>
      </c>
      <c r="G42" s="331">
        <v>7199</v>
      </c>
      <c r="H42" s="268">
        <v>7193</v>
      </c>
      <c r="I42" s="332">
        <f>G42-H42</f>
        <v>6</v>
      </c>
      <c r="J42" s="332">
        <f>$F42*I42</f>
        <v>3000</v>
      </c>
      <c r="K42" s="333">
        <f>J42/1000000</f>
        <v>0.003</v>
      </c>
      <c r="L42" s="331">
        <v>1746</v>
      </c>
      <c r="M42" s="268">
        <v>1747</v>
      </c>
      <c r="N42" s="332">
        <f>L42-M42</f>
        <v>-1</v>
      </c>
      <c r="O42" s="332">
        <f>$F42*N42</f>
        <v>-500</v>
      </c>
      <c r="P42" s="333">
        <f>O42/1000000</f>
        <v>-0.0005</v>
      </c>
      <c r="Q42" s="455"/>
    </row>
    <row r="43" spans="1:17" ht="16.5" customHeight="1">
      <c r="A43" s="267"/>
      <c r="B43" s="336" t="s">
        <v>34</v>
      </c>
      <c r="C43" s="325"/>
      <c r="D43" s="339"/>
      <c r="E43" s="317"/>
      <c r="F43" s="325"/>
      <c r="G43" s="331"/>
      <c r="H43" s="332"/>
      <c r="I43" s="332"/>
      <c r="J43" s="332"/>
      <c r="K43" s="333"/>
      <c r="L43" s="331"/>
      <c r="M43" s="332"/>
      <c r="N43" s="332"/>
      <c r="O43" s="332"/>
      <c r="P43" s="333"/>
      <c r="Q43" s="455"/>
    </row>
    <row r="44" spans="1:17" ht="15" customHeight="1">
      <c r="A44" s="267">
        <v>28</v>
      </c>
      <c r="B44" s="335" t="s">
        <v>35</v>
      </c>
      <c r="C44" s="325">
        <v>4865041</v>
      </c>
      <c r="D44" s="338" t="s">
        <v>12</v>
      </c>
      <c r="E44" s="317" t="s">
        <v>339</v>
      </c>
      <c r="F44" s="325">
        <v>-1000</v>
      </c>
      <c r="G44" s="331">
        <v>1257</v>
      </c>
      <c r="H44" s="268">
        <v>1050</v>
      </c>
      <c r="I44" s="332">
        <f>G44-H44</f>
        <v>207</v>
      </c>
      <c r="J44" s="332">
        <f>$F44*I44</f>
        <v>-207000</v>
      </c>
      <c r="K44" s="333">
        <f>J44/1000000</f>
        <v>-0.207</v>
      </c>
      <c r="L44" s="331">
        <v>996962</v>
      </c>
      <c r="M44" s="268">
        <v>997013</v>
      </c>
      <c r="N44" s="332">
        <f>L44-M44</f>
        <v>-51</v>
      </c>
      <c r="O44" s="332">
        <f>$F44*N44</f>
        <v>51000</v>
      </c>
      <c r="P44" s="333">
        <f>O44/1000000</f>
        <v>0.051</v>
      </c>
      <c r="Q44" s="455"/>
    </row>
    <row r="45" spans="1:17" ht="13.5" customHeight="1">
      <c r="A45" s="267">
        <v>29</v>
      </c>
      <c r="B45" s="335" t="s">
        <v>16</v>
      </c>
      <c r="C45" s="325">
        <v>5295182</v>
      </c>
      <c r="D45" s="338" t="s">
        <v>12</v>
      </c>
      <c r="E45" s="317" t="s">
        <v>339</v>
      </c>
      <c r="F45" s="325">
        <v>-500</v>
      </c>
      <c r="G45" s="331">
        <v>18308</v>
      </c>
      <c r="H45" s="268">
        <v>17956</v>
      </c>
      <c r="I45" s="332">
        <f>G45-H45</f>
        <v>352</v>
      </c>
      <c r="J45" s="332">
        <f>$F45*I45</f>
        <v>-176000</v>
      </c>
      <c r="K45" s="333">
        <f>J45/1000000</f>
        <v>-0.176</v>
      </c>
      <c r="L45" s="331">
        <v>14971</v>
      </c>
      <c r="M45" s="268">
        <v>15017</v>
      </c>
      <c r="N45" s="332">
        <f>L45-M45</f>
        <v>-46</v>
      </c>
      <c r="O45" s="332">
        <f>$F45*N45</f>
        <v>23000</v>
      </c>
      <c r="P45" s="333">
        <f>O45/1000000</f>
        <v>0.023</v>
      </c>
      <c r="Q45" s="452"/>
    </row>
    <row r="46" spans="1:17" ht="13.5" customHeight="1">
      <c r="A46" s="268"/>
      <c r="B46" s="335"/>
      <c r="C46" s="325"/>
      <c r="D46" s="338"/>
      <c r="E46" s="317"/>
      <c r="F46" s="325">
        <v>-500</v>
      </c>
      <c r="G46" s="331">
        <v>9364</v>
      </c>
      <c r="H46" s="268">
        <v>8633</v>
      </c>
      <c r="I46" s="332">
        <f>G46-H46</f>
        <v>731</v>
      </c>
      <c r="J46" s="332">
        <f>$F46*I46</f>
        <v>-365500</v>
      </c>
      <c r="K46" s="333">
        <f>J46/1000000</f>
        <v>-0.3655</v>
      </c>
      <c r="L46" s="331"/>
      <c r="M46" s="268"/>
      <c r="N46" s="332"/>
      <c r="O46" s="332"/>
      <c r="P46" s="333"/>
      <c r="Q46" s="452"/>
    </row>
    <row r="47" spans="1:17" ht="13.5" customHeight="1">
      <c r="A47" s="268">
        <v>30</v>
      </c>
      <c r="B47" s="335" t="s">
        <v>17</v>
      </c>
      <c r="C47" s="325">
        <v>5295168</v>
      </c>
      <c r="D47" s="338" t="s">
        <v>12</v>
      </c>
      <c r="E47" s="317" t="s">
        <v>339</v>
      </c>
      <c r="F47" s="325">
        <v>-1000</v>
      </c>
      <c r="G47" s="331">
        <v>18889</v>
      </c>
      <c r="H47" s="268">
        <v>18889</v>
      </c>
      <c r="I47" s="332">
        <f>G47-H47</f>
        <v>0</v>
      </c>
      <c r="J47" s="332">
        <f>$F47*I47</f>
        <v>0</v>
      </c>
      <c r="K47" s="333">
        <f>J47/1000000</f>
        <v>0</v>
      </c>
      <c r="L47" s="331">
        <v>497</v>
      </c>
      <c r="M47" s="268">
        <v>497</v>
      </c>
      <c r="N47" s="332">
        <f>L47-M47</f>
        <v>0</v>
      </c>
      <c r="O47" s="332">
        <f>$F47*N47</f>
        <v>0</v>
      </c>
      <c r="P47" s="333">
        <f>O47/1000000</f>
        <v>0</v>
      </c>
      <c r="Q47" s="452"/>
    </row>
    <row r="48" spans="2:17" ht="14.25" customHeight="1">
      <c r="B48" s="336" t="s">
        <v>36</v>
      </c>
      <c r="C48" s="325"/>
      <c r="D48" s="339"/>
      <c r="E48" s="317"/>
      <c r="F48" s="325"/>
      <c r="G48" s="331"/>
      <c r="H48" s="332"/>
      <c r="I48" s="332"/>
      <c r="J48" s="332"/>
      <c r="K48" s="333"/>
      <c r="L48" s="331"/>
      <c r="M48" s="332"/>
      <c r="N48" s="332"/>
      <c r="O48" s="332"/>
      <c r="P48" s="333"/>
      <c r="Q48" s="455"/>
    </row>
    <row r="49" spans="1:17" ht="15.75" customHeight="1">
      <c r="A49" s="267">
        <v>31</v>
      </c>
      <c r="B49" s="335" t="s">
        <v>37</v>
      </c>
      <c r="C49" s="325">
        <v>4864989</v>
      </c>
      <c r="D49" s="338" t="s">
        <v>12</v>
      </c>
      <c r="E49" s="317" t="s">
        <v>339</v>
      </c>
      <c r="F49" s="325">
        <v>-1000</v>
      </c>
      <c r="G49" s="331">
        <v>21941</v>
      </c>
      <c r="H49" s="332">
        <v>21731</v>
      </c>
      <c r="I49" s="332">
        <f>G49-H49</f>
        <v>210</v>
      </c>
      <c r="J49" s="332">
        <f>$F49*I49</f>
        <v>-210000</v>
      </c>
      <c r="K49" s="333">
        <f>J49/1000000</f>
        <v>-0.21</v>
      </c>
      <c r="L49" s="331">
        <v>998532</v>
      </c>
      <c r="M49" s="332">
        <v>998619</v>
      </c>
      <c r="N49" s="332">
        <f>L49-M49</f>
        <v>-87</v>
      </c>
      <c r="O49" s="332">
        <f>$F49*N49</f>
        <v>87000</v>
      </c>
      <c r="P49" s="333">
        <f>O49/1000000</f>
        <v>0.087</v>
      </c>
      <c r="Q49" s="455"/>
    </row>
    <row r="50" spans="1:17" ht="15.75" customHeight="1">
      <c r="A50" s="267"/>
      <c r="B50" s="336" t="s">
        <v>371</v>
      </c>
      <c r="C50" s="325"/>
      <c r="D50" s="338"/>
      <c r="E50" s="317"/>
      <c r="F50" s="325"/>
      <c r="G50" s="331"/>
      <c r="H50" s="332"/>
      <c r="I50" s="332"/>
      <c r="J50" s="332"/>
      <c r="K50" s="333"/>
      <c r="L50" s="331"/>
      <c r="M50" s="332"/>
      <c r="N50" s="332"/>
      <c r="O50" s="332"/>
      <c r="P50" s="333"/>
      <c r="Q50" s="455"/>
    </row>
    <row r="51" spans="1:17" ht="15.75" customHeight="1">
      <c r="A51" s="267">
        <v>32</v>
      </c>
      <c r="B51" s="335" t="s">
        <v>420</v>
      </c>
      <c r="C51" s="325">
        <v>4864973</v>
      </c>
      <c r="D51" s="338" t="s">
        <v>12</v>
      </c>
      <c r="E51" s="317" t="s">
        <v>339</v>
      </c>
      <c r="F51" s="325">
        <v>-2000</v>
      </c>
      <c r="G51" s="331">
        <v>23365</v>
      </c>
      <c r="H51" s="332">
        <v>21878</v>
      </c>
      <c r="I51" s="332">
        <f>G51-H51</f>
        <v>1487</v>
      </c>
      <c r="J51" s="332">
        <f>$F51*I51</f>
        <v>-2974000</v>
      </c>
      <c r="K51" s="333">
        <f>J51/1000000</f>
        <v>-2.974</v>
      </c>
      <c r="L51" s="331">
        <v>96</v>
      </c>
      <c r="M51" s="332">
        <v>96</v>
      </c>
      <c r="N51" s="332">
        <f>L51-M51</f>
        <v>0</v>
      </c>
      <c r="O51" s="332">
        <f>$F51*N51</f>
        <v>0</v>
      </c>
      <c r="P51" s="333">
        <f>O51/1000000</f>
        <v>0</v>
      </c>
      <c r="Q51" s="455"/>
    </row>
    <row r="52" spans="1:17" ht="18.75" customHeight="1">
      <c r="A52" s="267">
        <v>33</v>
      </c>
      <c r="B52" s="335" t="s">
        <v>378</v>
      </c>
      <c r="C52" s="325">
        <v>4864992</v>
      </c>
      <c r="D52" s="338" t="s">
        <v>12</v>
      </c>
      <c r="E52" s="317" t="s">
        <v>339</v>
      </c>
      <c r="F52" s="325">
        <v>-1000</v>
      </c>
      <c r="G52" s="331">
        <v>40267</v>
      </c>
      <c r="H52" s="332">
        <v>38968</v>
      </c>
      <c r="I52" s="332">
        <f>G52-H52</f>
        <v>1299</v>
      </c>
      <c r="J52" s="332">
        <f>$F52*I52</f>
        <v>-1299000</v>
      </c>
      <c r="K52" s="333">
        <f>J52/1000000</f>
        <v>-1.299</v>
      </c>
      <c r="L52" s="331">
        <v>998777</v>
      </c>
      <c r="M52" s="332">
        <v>998777</v>
      </c>
      <c r="N52" s="332">
        <f>L52-M52</f>
        <v>0</v>
      </c>
      <c r="O52" s="332">
        <f>$F52*N52</f>
        <v>0</v>
      </c>
      <c r="P52" s="333">
        <f>O52/1000000</f>
        <v>0</v>
      </c>
      <c r="Q52" s="766"/>
    </row>
    <row r="53" spans="1:17" ht="15.75" customHeight="1">
      <c r="A53" s="267">
        <v>34</v>
      </c>
      <c r="B53" s="335" t="s">
        <v>372</v>
      </c>
      <c r="C53" s="325">
        <v>4864981</v>
      </c>
      <c r="D53" s="338" t="s">
        <v>12</v>
      </c>
      <c r="E53" s="317" t="s">
        <v>339</v>
      </c>
      <c r="F53" s="325">
        <v>-1000</v>
      </c>
      <c r="G53" s="331">
        <v>78953</v>
      </c>
      <c r="H53" s="332">
        <v>76898</v>
      </c>
      <c r="I53" s="332">
        <f>G53-H53</f>
        <v>2055</v>
      </c>
      <c r="J53" s="332">
        <f>$F53*I53</f>
        <v>-2055000</v>
      </c>
      <c r="K53" s="333">
        <f>J53/1000000</f>
        <v>-2.055</v>
      </c>
      <c r="L53" s="331">
        <v>2426</v>
      </c>
      <c r="M53" s="332">
        <v>2426</v>
      </c>
      <c r="N53" s="332">
        <f>L53-M53</f>
        <v>0</v>
      </c>
      <c r="O53" s="332">
        <f>$F53*N53</f>
        <v>0</v>
      </c>
      <c r="P53" s="333">
        <f>O53/1000000</f>
        <v>0</v>
      </c>
      <c r="Q53" s="766"/>
    </row>
    <row r="54" spans="1:17" ht="12" customHeight="1">
      <c r="A54" s="267"/>
      <c r="B54" s="337" t="s">
        <v>392</v>
      </c>
      <c r="C54" s="325"/>
      <c r="D54" s="338"/>
      <c r="E54" s="317"/>
      <c r="F54" s="325"/>
      <c r="G54" s="331"/>
      <c r="H54" s="332"/>
      <c r="I54" s="332"/>
      <c r="J54" s="332"/>
      <c r="K54" s="333"/>
      <c r="L54" s="331"/>
      <c r="M54" s="332"/>
      <c r="N54" s="332"/>
      <c r="O54" s="332"/>
      <c r="P54" s="333"/>
      <c r="Q54" s="456"/>
    </row>
    <row r="55" spans="1:17" ht="15.75" customHeight="1">
      <c r="A55" s="267">
        <v>35</v>
      </c>
      <c r="B55" s="335" t="s">
        <v>15</v>
      </c>
      <c r="C55" s="325">
        <v>5128463</v>
      </c>
      <c r="D55" s="338" t="s">
        <v>12</v>
      </c>
      <c r="E55" s="317" t="s">
        <v>339</v>
      </c>
      <c r="F55" s="325">
        <v>-1000</v>
      </c>
      <c r="G55" s="331">
        <v>21967</v>
      </c>
      <c r="H55" s="268">
        <v>21967</v>
      </c>
      <c r="I55" s="332">
        <f>G55-H55</f>
        <v>0</v>
      </c>
      <c r="J55" s="332">
        <f>$F55*I55</f>
        <v>0</v>
      </c>
      <c r="K55" s="333">
        <f>J55/1000000</f>
        <v>0</v>
      </c>
      <c r="L55" s="331">
        <v>999270</v>
      </c>
      <c r="M55" s="268">
        <v>999297</v>
      </c>
      <c r="N55" s="332">
        <f>L55-M55</f>
        <v>-27</v>
      </c>
      <c r="O55" s="332">
        <f>$F55*N55</f>
        <v>27000</v>
      </c>
      <c r="P55" s="333">
        <f>O55/1000000</f>
        <v>0.027</v>
      </c>
      <c r="Q55" s="456"/>
    </row>
    <row r="56" spans="1:17" ht="18.75" customHeight="1">
      <c r="A56" s="267">
        <v>36</v>
      </c>
      <c r="B56" s="335" t="s">
        <v>16</v>
      </c>
      <c r="C56" s="325">
        <v>5128468</v>
      </c>
      <c r="D56" s="338" t="s">
        <v>12</v>
      </c>
      <c r="E56" s="317" t="s">
        <v>339</v>
      </c>
      <c r="F56" s="325">
        <v>-1000</v>
      </c>
      <c r="G56" s="331">
        <v>11764</v>
      </c>
      <c r="H56" s="332">
        <v>11764</v>
      </c>
      <c r="I56" s="332">
        <f>G56-H56</f>
        <v>0</v>
      </c>
      <c r="J56" s="332">
        <f>$F56*I56</f>
        <v>0</v>
      </c>
      <c r="K56" s="333">
        <f>J56/1000000</f>
        <v>0</v>
      </c>
      <c r="L56" s="331">
        <v>914</v>
      </c>
      <c r="M56" s="332">
        <v>927</v>
      </c>
      <c r="N56" s="332">
        <f>L56-M56</f>
        <v>-13</v>
      </c>
      <c r="O56" s="332">
        <f>$F56*N56</f>
        <v>13000</v>
      </c>
      <c r="P56" s="333">
        <f>O56/1000000</f>
        <v>0.013</v>
      </c>
      <c r="Q56" s="462"/>
    </row>
    <row r="57" spans="1:17" ht="15" customHeight="1">
      <c r="A57" s="267"/>
      <c r="B57" s="337" t="s">
        <v>396</v>
      </c>
      <c r="C57" s="325"/>
      <c r="D57" s="338"/>
      <c r="E57" s="317"/>
      <c r="F57" s="325"/>
      <c r="G57" s="331"/>
      <c r="H57" s="332"/>
      <c r="I57" s="332"/>
      <c r="J57" s="332"/>
      <c r="K57" s="333"/>
      <c r="L57" s="331"/>
      <c r="M57" s="332"/>
      <c r="N57" s="332"/>
      <c r="O57" s="332"/>
      <c r="P57" s="333"/>
      <c r="Q57" s="462"/>
    </row>
    <row r="58" spans="1:17" ht="15.75" customHeight="1">
      <c r="A58" s="267">
        <v>37</v>
      </c>
      <c r="B58" s="335" t="s">
        <v>15</v>
      </c>
      <c r="C58" s="325">
        <v>4864903</v>
      </c>
      <c r="D58" s="338" t="s">
        <v>12</v>
      </c>
      <c r="E58" s="317" t="s">
        <v>339</v>
      </c>
      <c r="F58" s="325">
        <v>-1000</v>
      </c>
      <c r="G58" s="331">
        <v>969</v>
      </c>
      <c r="H58" s="332">
        <v>973</v>
      </c>
      <c r="I58" s="332">
        <f>G58-H58</f>
        <v>-4</v>
      </c>
      <c r="J58" s="332">
        <f>$F58*I58</f>
        <v>4000</v>
      </c>
      <c r="K58" s="333">
        <f>J58/1000000</f>
        <v>0.004</v>
      </c>
      <c r="L58" s="331">
        <v>998710</v>
      </c>
      <c r="M58" s="332">
        <v>998717</v>
      </c>
      <c r="N58" s="332">
        <f>L58-M58</f>
        <v>-7</v>
      </c>
      <c r="O58" s="332">
        <f>$F58*N58</f>
        <v>7000</v>
      </c>
      <c r="P58" s="333">
        <f>O58/1000000</f>
        <v>0.007</v>
      </c>
      <c r="Q58" s="452"/>
    </row>
    <row r="59" spans="1:17" ht="15" customHeight="1">
      <c r="A59" s="267">
        <v>38</v>
      </c>
      <c r="B59" s="335" t="s">
        <v>16</v>
      </c>
      <c r="C59" s="325">
        <v>4864946</v>
      </c>
      <c r="D59" s="338" t="s">
        <v>12</v>
      </c>
      <c r="E59" s="317" t="s">
        <v>339</v>
      </c>
      <c r="F59" s="325">
        <v>-1000</v>
      </c>
      <c r="G59" s="331">
        <v>15377</v>
      </c>
      <c r="H59" s="332">
        <v>14793</v>
      </c>
      <c r="I59" s="332">
        <f>G59-H59</f>
        <v>584</v>
      </c>
      <c r="J59" s="332">
        <f>$F59*I59</f>
        <v>-584000</v>
      </c>
      <c r="K59" s="333">
        <f>J59/1000000</f>
        <v>-0.584</v>
      </c>
      <c r="L59" s="331">
        <v>1576</v>
      </c>
      <c r="M59" s="332">
        <v>1576</v>
      </c>
      <c r="N59" s="332">
        <f>L59-M59</f>
        <v>0</v>
      </c>
      <c r="O59" s="332">
        <f>$F59*N59</f>
        <v>0</v>
      </c>
      <c r="P59" s="333">
        <f>O59/1000000</f>
        <v>0</v>
      </c>
      <c r="Q59" s="452"/>
    </row>
    <row r="60" spans="1:17" ht="14.25" customHeight="1">
      <c r="A60" s="267"/>
      <c r="B60" s="337" t="s">
        <v>370</v>
      </c>
      <c r="C60" s="325"/>
      <c r="D60" s="338"/>
      <c r="E60" s="317"/>
      <c r="F60" s="325"/>
      <c r="G60" s="331"/>
      <c r="H60" s="332"/>
      <c r="I60" s="332"/>
      <c r="J60" s="332"/>
      <c r="K60" s="333"/>
      <c r="L60" s="331"/>
      <c r="M60" s="332"/>
      <c r="N60" s="332"/>
      <c r="O60" s="332"/>
      <c r="P60" s="333"/>
      <c r="Q60" s="455"/>
    </row>
    <row r="61" spans="1:17" ht="14.25" customHeight="1">
      <c r="A61" s="267"/>
      <c r="B61" s="337" t="s">
        <v>42</v>
      </c>
      <c r="C61" s="325"/>
      <c r="D61" s="338"/>
      <c r="E61" s="317"/>
      <c r="F61" s="325"/>
      <c r="G61" s="331"/>
      <c r="H61" s="332"/>
      <c r="I61" s="332"/>
      <c r="J61" s="332"/>
      <c r="K61" s="333"/>
      <c r="L61" s="331"/>
      <c r="M61" s="332"/>
      <c r="N61" s="332"/>
      <c r="O61" s="332"/>
      <c r="P61" s="333"/>
      <c r="Q61" s="455"/>
    </row>
    <row r="62" spans="1:17" ht="15.75" customHeight="1">
      <c r="A62" s="268">
        <v>39</v>
      </c>
      <c r="B62" s="335" t="s">
        <v>43</v>
      </c>
      <c r="C62" s="325">
        <v>4864843</v>
      </c>
      <c r="D62" s="338" t="s">
        <v>12</v>
      </c>
      <c r="E62" s="317" t="s">
        <v>339</v>
      </c>
      <c r="F62" s="325">
        <v>1000</v>
      </c>
      <c r="G62" s="331">
        <v>1903</v>
      </c>
      <c r="H62" s="332">
        <v>1870</v>
      </c>
      <c r="I62" s="332">
        <f>G62-H62</f>
        <v>33</v>
      </c>
      <c r="J62" s="332">
        <f>$F62*I62</f>
        <v>33000</v>
      </c>
      <c r="K62" s="333">
        <f>J62/1000000</f>
        <v>0.033</v>
      </c>
      <c r="L62" s="331">
        <v>28552</v>
      </c>
      <c r="M62" s="332">
        <v>28542</v>
      </c>
      <c r="N62" s="332">
        <f>L62-M62</f>
        <v>10</v>
      </c>
      <c r="O62" s="332">
        <f>$F62*N62</f>
        <v>10000</v>
      </c>
      <c r="P62" s="333">
        <f>O62/1000000</f>
        <v>0.01</v>
      </c>
      <c r="Q62" s="455"/>
    </row>
    <row r="63" spans="1:17" s="491" customFormat="1" ht="15.75" customHeight="1" thickBot="1">
      <c r="A63" s="312">
        <v>40</v>
      </c>
      <c r="B63" s="335" t="s">
        <v>44</v>
      </c>
      <c r="C63" s="306">
        <v>5295123</v>
      </c>
      <c r="D63" s="251" t="s">
        <v>12</v>
      </c>
      <c r="E63" s="252" t="s">
        <v>339</v>
      </c>
      <c r="F63" s="476">
        <v>100</v>
      </c>
      <c r="G63" s="331">
        <v>12607</v>
      </c>
      <c r="H63" s="332">
        <v>12268</v>
      </c>
      <c r="I63" s="332">
        <f>G63-H63</f>
        <v>339</v>
      </c>
      <c r="J63" s="332">
        <f>$F63*I63</f>
        <v>33900</v>
      </c>
      <c r="K63" s="333">
        <f>J63/1000000</f>
        <v>0.0339</v>
      </c>
      <c r="L63" s="331">
        <v>29913</v>
      </c>
      <c r="M63" s="332">
        <v>29344</v>
      </c>
      <c r="N63" s="332">
        <f>L63-M63</f>
        <v>569</v>
      </c>
      <c r="O63" s="332">
        <f>$F63*N63</f>
        <v>56900</v>
      </c>
      <c r="P63" s="333">
        <f>O63/1000000</f>
        <v>0.0569</v>
      </c>
      <c r="Q63" s="477"/>
    </row>
    <row r="64" spans="1:17" ht="21.75" customHeight="1" thickBot="1" thickTop="1">
      <c r="A64" s="268"/>
      <c r="B64" s="475" t="s">
        <v>304</v>
      </c>
      <c r="C64" s="38"/>
      <c r="D64" s="339"/>
      <c r="E64" s="317"/>
      <c r="F64" s="38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542" t="str">
        <f>Q1</f>
        <v>AUGUST-2018</v>
      </c>
    </row>
    <row r="65" spans="1:17" ht="15.75" customHeight="1" thickTop="1">
      <c r="A65" s="266"/>
      <c r="B65" s="334" t="s">
        <v>45</v>
      </c>
      <c r="C65" s="315"/>
      <c r="D65" s="340"/>
      <c r="E65" s="340"/>
      <c r="F65" s="315"/>
      <c r="G65" s="543"/>
      <c r="H65" s="544"/>
      <c r="I65" s="544"/>
      <c r="J65" s="544"/>
      <c r="K65" s="545"/>
      <c r="L65" s="543"/>
      <c r="M65" s="544"/>
      <c r="N65" s="544"/>
      <c r="O65" s="544"/>
      <c r="P65" s="545"/>
      <c r="Q65" s="546"/>
    </row>
    <row r="66" spans="1:17" ht="15.75" customHeight="1">
      <c r="A66" s="267">
        <v>41</v>
      </c>
      <c r="B66" s="495" t="s">
        <v>80</v>
      </c>
      <c r="C66" s="325">
        <v>4865169</v>
      </c>
      <c r="D66" s="339" t="s">
        <v>12</v>
      </c>
      <c r="E66" s="317" t="s">
        <v>339</v>
      </c>
      <c r="F66" s="325">
        <v>1000</v>
      </c>
      <c r="G66" s="331">
        <v>1272</v>
      </c>
      <c r="H66" s="332">
        <v>1272</v>
      </c>
      <c r="I66" s="332">
        <f>G66-H66</f>
        <v>0</v>
      </c>
      <c r="J66" s="332">
        <f>$F66*I66</f>
        <v>0</v>
      </c>
      <c r="K66" s="333">
        <f>J66/1000000</f>
        <v>0</v>
      </c>
      <c r="L66" s="331">
        <v>61277</v>
      </c>
      <c r="M66" s="332">
        <v>61277</v>
      </c>
      <c r="N66" s="332">
        <f>L66-M66</f>
        <v>0</v>
      </c>
      <c r="O66" s="332">
        <f>$F66*N66</f>
        <v>0</v>
      </c>
      <c r="P66" s="333">
        <f>O66/1000000</f>
        <v>0</v>
      </c>
      <c r="Q66" s="455"/>
    </row>
    <row r="67" spans="1:17" ht="15.75" customHeight="1">
      <c r="A67" s="267"/>
      <c r="B67" s="294" t="s">
        <v>50</v>
      </c>
      <c r="C67" s="326"/>
      <c r="D67" s="341"/>
      <c r="E67" s="341"/>
      <c r="F67" s="326"/>
      <c r="G67" s="331"/>
      <c r="H67" s="332"/>
      <c r="I67" s="332"/>
      <c r="J67" s="332"/>
      <c r="K67" s="333"/>
      <c r="L67" s="331"/>
      <c r="M67" s="332"/>
      <c r="N67" s="332"/>
      <c r="O67" s="332"/>
      <c r="P67" s="333"/>
      <c r="Q67" s="455"/>
    </row>
    <row r="68" spans="1:17" ht="15.75" customHeight="1">
      <c r="A68" s="267">
        <v>42</v>
      </c>
      <c r="B68" s="478" t="s">
        <v>51</v>
      </c>
      <c r="C68" s="326">
        <v>4902572</v>
      </c>
      <c r="D68" s="479" t="s">
        <v>12</v>
      </c>
      <c r="E68" s="317" t="s">
        <v>339</v>
      </c>
      <c r="F68" s="326">
        <v>100</v>
      </c>
      <c r="G68" s="331">
        <v>0</v>
      </c>
      <c r="H68" s="332">
        <v>0</v>
      </c>
      <c r="I68" s="332">
        <f>G68-H68</f>
        <v>0</v>
      </c>
      <c r="J68" s="332">
        <f>$F68*I68</f>
        <v>0</v>
      </c>
      <c r="K68" s="333">
        <f>J68/1000000</f>
        <v>0</v>
      </c>
      <c r="L68" s="331">
        <v>0</v>
      </c>
      <c r="M68" s="332">
        <v>0</v>
      </c>
      <c r="N68" s="332">
        <f>L68-M68</f>
        <v>0</v>
      </c>
      <c r="O68" s="332">
        <f>$F68*N68</f>
        <v>0</v>
      </c>
      <c r="P68" s="333">
        <f>O68/1000000</f>
        <v>0</v>
      </c>
      <c r="Q68" s="784"/>
    </row>
    <row r="69" spans="1:17" ht="15.75" customHeight="1">
      <c r="A69" s="267">
        <v>43</v>
      </c>
      <c r="B69" s="478" t="s">
        <v>52</v>
      </c>
      <c r="C69" s="326">
        <v>4902519</v>
      </c>
      <c r="D69" s="479" t="s">
        <v>12</v>
      </c>
      <c r="E69" s="317" t="s">
        <v>339</v>
      </c>
      <c r="F69" s="326">
        <v>100</v>
      </c>
      <c r="G69" s="331">
        <v>12016</v>
      </c>
      <c r="H69" s="332">
        <v>12008</v>
      </c>
      <c r="I69" s="332">
        <f>G69-H69</f>
        <v>8</v>
      </c>
      <c r="J69" s="332">
        <f>$F69*I69</f>
        <v>800</v>
      </c>
      <c r="K69" s="333">
        <f>J69/1000000</f>
        <v>0.0008</v>
      </c>
      <c r="L69" s="331">
        <v>78939</v>
      </c>
      <c r="M69" s="332">
        <v>78800</v>
      </c>
      <c r="N69" s="332">
        <f>L69-M69</f>
        <v>139</v>
      </c>
      <c r="O69" s="332">
        <f>$F69*N69</f>
        <v>13900</v>
      </c>
      <c r="P69" s="333">
        <f>O69/1000000</f>
        <v>0.0139</v>
      </c>
      <c r="Q69" s="455"/>
    </row>
    <row r="70" spans="1:17" ht="15.75" customHeight="1">
      <c r="A70" s="267">
        <v>44</v>
      </c>
      <c r="B70" s="478" t="s">
        <v>53</v>
      </c>
      <c r="C70" s="326">
        <v>4902539</v>
      </c>
      <c r="D70" s="479" t="s">
        <v>12</v>
      </c>
      <c r="E70" s="317" t="s">
        <v>339</v>
      </c>
      <c r="F70" s="326">
        <v>100</v>
      </c>
      <c r="G70" s="331">
        <v>1910</v>
      </c>
      <c r="H70" s="332">
        <v>1868</v>
      </c>
      <c r="I70" s="332">
        <f>G70-H70</f>
        <v>42</v>
      </c>
      <c r="J70" s="332">
        <f>$F70*I70</f>
        <v>4200</v>
      </c>
      <c r="K70" s="333">
        <f>J70/1000000</f>
        <v>0.0042</v>
      </c>
      <c r="L70" s="331">
        <v>25599</v>
      </c>
      <c r="M70" s="332">
        <v>24113</v>
      </c>
      <c r="N70" s="332">
        <f>L70-M70</f>
        <v>1486</v>
      </c>
      <c r="O70" s="332">
        <f>$F70*N70</f>
        <v>148600</v>
      </c>
      <c r="P70" s="333">
        <f>O70/1000000</f>
        <v>0.1486</v>
      </c>
      <c r="Q70" s="455"/>
    </row>
    <row r="71" spans="1:17" ht="15.75" customHeight="1">
      <c r="A71" s="267"/>
      <c r="B71" s="294" t="s">
        <v>54</v>
      </c>
      <c r="C71" s="326"/>
      <c r="D71" s="341"/>
      <c r="E71" s="341"/>
      <c r="F71" s="326"/>
      <c r="G71" s="331"/>
      <c r="H71" s="332"/>
      <c r="I71" s="332"/>
      <c r="J71" s="332"/>
      <c r="K71" s="333"/>
      <c r="L71" s="331"/>
      <c r="M71" s="332"/>
      <c r="N71" s="332"/>
      <c r="O71" s="332"/>
      <c r="P71" s="333"/>
      <c r="Q71" s="455"/>
    </row>
    <row r="72" spans="1:17" ht="15.75" customHeight="1">
      <c r="A72" s="267">
        <v>45</v>
      </c>
      <c r="B72" s="478" t="s">
        <v>55</v>
      </c>
      <c r="C72" s="326">
        <v>4902591</v>
      </c>
      <c r="D72" s="479" t="s">
        <v>12</v>
      </c>
      <c r="E72" s="317" t="s">
        <v>339</v>
      </c>
      <c r="F72" s="326">
        <v>1333</v>
      </c>
      <c r="G72" s="331">
        <v>387</v>
      </c>
      <c r="H72" s="332">
        <v>385</v>
      </c>
      <c r="I72" s="332">
        <f aca="true" t="shared" si="6" ref="I72:I78">G72-H72</f>
        <v>2</v>
      </c>
      <c r="J72" s="332">
        <f aca="true" t="shared" si="7" ref="J72:J78">$F72*I72</f>
        <v>2666</v>
      </c>
      <c r="K72" s="333">
        <f aca="true" t="shared" si="8" ref="K72:K78">J72/1000000</f>
        <v>0.002666</v>
      </c>
      <c r="L72" s="331">
        <v>361</v>
      </c>
      <c r="M72" s="332">
        <v>332</v>
      </c>
      <c r="N72" s="332">
        <f aca="true" t="shared" si="9" ref="N72:N78">L72-M72</f>
        <v>29</v>
      </c>
      <c r="O72" s="332">
        <f aca="true" t="shared" si="10" ref="O72:O78">$F72*N72</f>
        <v>38657</v>
      </c>
      <c r="P72" s="333">
        <f aca="true" t="shared" si="11" ref="P72:P78">O72/1000000</f>
        <v>0.038657</v>
      </c>
      <c r="Q72" s="455"/>
    </row>
    <row r="73" spans="1:17" ht="15.75" customHeight="1">
      <c r="A73" s="267">
        <v>46</v>
      </c>
      <c r="B73" s="478" t="s">
        <v>56</v>
      </c>
      <c r="C73" s="326">
        <v>4902565</v>
      </c>
      <c r="D73" s="479" t="s">
        <v>12</v>
      </c>
      <c r="E73" s="317" t="s">
        <v>339</v>
      </c>
      <c r="F73" s="326">
        <v>100</v>
      </c>
      <c r="G73" s="331">
        <v>327</v>
      </c>
      <c r="H73" s="332">
        <v>244</v>
      </c>
      <c r="I73" s="332">
        <f t="shared" si="6"/>
        <v>83</v>
      </c>
      <c r="J73" s="332">
        <f t="shared" si="7"/>
        <v>8300</v>
      </c>
      <c r="K73" s="333">
        <f t="shared" si="8"/>
        <v>0.0083</v>
      </c>
      <c r="L73" s="331">
        <v>1252</v>
      </c>
      <c r="M73" s="332">
        <v>1080</v>
      </c>
      <c r="N73" s="332">
        <f t="shared" si="9"/>
        <v>172</v>
      </c>
      <c r="O73" s="332">
        <f t="shared" si="10"/>
        <v>17200</v>
      </c>
      <c r="P73" s="333">
        <f t="shared" si="11"/>
        <v>0.0172</v>
      </c>
      <c r="Q73" s="455"/>
    </row>
    <row r="74" spans="1:17" ht="15.75" customHeight="1">
      <c r="A74" s="267">
        <v>47</v>
      </c>
      <c r="B74" s="478" t="s">
        <v>57</v>
      </c>
      <c r="C74" s="326">
        <v>4902523</v>
      </c>
      <c r="D74" s="479" t="s">
        <v>12</v>
      </c>
      <c r="E74" s="317" t="s">
        <v>339</v>
      </c>
      <c r="F74" s="326">
        <v>100</v>
      </c>
      <c r="G74" s="331">
        <v>999815</v>
      </c>
      <c r="H74" s="332">
        <v>999815</v>
      </c>
      <c r="I74" s="332">
        <f>G74-H74</f>
        <v>0</v>
      </c>
      <c r="J74" s="332">
        <f t="shared" si="7"/>
        <v>0</v>
      </c>
      <c r="K74" s="333">
        <f t="shared" si="8"/>
        <v>0</v>
      </c>
      <c r="L74" s="331">
        <v>999943</v>
      </c>
      <c r="M74" s="332">
        <v>999943</v>
      </c>
      <c r="N74" s="332">
        <f>L74-M74</f>
        <v>0</v>
      </c>
      <c r="O74" s="332">
        <f t="shared" si="10"/>
        <v>0</v>
      </c>
      <c r="P74" s="333">
        <f t="shared" si="11"/>
        <v>0</v>
      </c>
      <c r="Q74" s="455"/>
    </row>
    <row r="75" spans="1:17" ht="15.75" customHeight="1">
      <c r="A75" s="267">
        <v>48</v>
      </c>
      <c r="B75" s="478" t="s">
        <v>58</v>
      </c>
      <c r="C75" s="326">
        <v>4902547</v>
      </c>
      <c r="D75" s="479" t="s">
        <v>12</v>
      </c>
      <c r="E75" s="317" t="s">
        <v>339</v>
      </c>
      <c r="F75" s="326">
        <v>100</v>
      </c>
      <c r="G75" s="331">
        <v>5885</v>
      </c>
      <c r="H75" s="332">
        <v>5885</v>
      </c>
      <c r="I75" s="332">
        <f t="shared" si="6"/>
        <v>0</v>
      </c>
      <c r="J75" s="332">
        <f t="shared" si="7"/>
        <v>0</v>
      </c>
      <c r="K75" s="333">
        <f t="shared" si="8"/>
        <v>0</v>
      </c>
      <c r="L75" s="331">
        <v>8891</v>
      </c>
      <c r="M75" s="332">
        <v>8891</v>
      </c>
      <c r="N75" s="332">
        <f t="shared" si="9"/>
        <v>0</v>
      </c>
      <c r="O75" s="332">
        <f t="shared" si="10"/>
        <v>0</v>
      </c>
      <c r="P75" s="333">
        <f t="shared" si="11"/>
        <v>0</v>
      </c>
      <c r="Q75" s="455"/>
    </row>
    <row r="76" spans="1:17" ht="15.75" customHeight="1">
      <c r="A76" s="267">
        <v>49</v>
      </c>
      <c r="B76" s="478" t="s">
        <v>59</v>
      </c>
      <c r="C76" s="326">
        <v>4902548</v>
      </c>
      <c r="D76" s="479" t="s">
        <v>12</v>
      </c>
      <c r="E76" s="317" t="s">
        <v>339</v>
      </c>
      <c r="F76" s="496">
        <v>100</v>
      </c>
      <c r="G76" s="331">
        <v>0</v>
      </c>
      <c r="H76" s="332">
        <v>0</v>
      </c>
      <c r="I76" s="332">
        <f>G76-H76</f>
        <v>0</v>
      </c>
      <c r="J76" s="332">
        <f>$F76*I76</f>
        <v>0</v>
      </c>
      <c r="K76" s="333">
        <f>J76/1000000</f>
        <v>0</v>
      </c>
      <c r="L76" s="331">
        <v>0</v>
      </c>
      <c r="M76" s="332">
        <v>0</v>
      </c>
      <c r="N76" s="332">
        <f>L76-M76</f>
        <v>0</v>
      </c>
      <c r="O76" s="332">
        <f>$F76*N76</f>
        <v>0</v>
      </c>
      <c r="P76" s="333">
        <f>O76/1000000</f>
        <v>0</v>
      </c>
      <c r="Q76" s="487"/>
    </row>
    <row r="77" spans="1:17" ht="15.75" customHeight="1">
      <c r="A77" s="267">
        <v>50</v>
      </c>
      <c r="B77" s="478" t="s">
        <v>60</v>
      </c>
      <c r="C77" s="326">
        <v>5295190</v>
      </c>
      <c r="D77" s="479" t="s">
        <v>12</v>
      </c>
      <c r="E77" s="317" t="s">
        <v>339</v>
      </c>
      <c r="F77" s="326">
        <v>100</v>
      </c>
      <c r="G77" s="331">
        <v>569</v>
      </c>
      <c r="H77" s="332">
        <v>454</v>
      </c>
      <c r="I77" s="332">
        <f t="shared" si="6"/>
        <v>115</v>
      </c>
      <c r="J77" s="332">
        <f t="shared" si="7"/>
        <v>11500</v>
      </c>
      <c r="K77" s="333">
        <f t="shared" si="8"/>
        <v>0.0115</v>
      </c>
      <c r="L77" s="331">
        <v>21402</v>
      </c>
      <c r="M77" s="332">
        <v>20789</v>
      </c>
      <c r="N77" s="332">
        <f t="shared" si="9"/>
        <v>613</v>
      </c>
      <c r="O77" s="332">
        <f t="shared" si="10"/>
        <v>61300</v>
      </c>
      <c r="P77" s="333">
        <f t="shared" si="11"/>
        <v>0.0613</v>
      </c>
      <c r="Q77" s="455"/>
    </row>
    <row r="78" spans="1:17" ht="15.75" customHeight="1">
      <c r="A78" s="267">
        <v>51</v>
      </c>
      <c r="B78" s="478" t="s">
        <v>61</v>
      </c>
      <c r="C78" s="326">
        <v>4902529</v>
      </c>
      <c r="D78" s="479" t="s">
        <v>12</v>
      </c>
      <c r="E78" s="317" t="s">
        <v>339</v>
      </c>
      <c r="F78" s="496">
        <v>44.44</v>
      </c>
      <c r="G78" s="331">
        <v>989588</v>
      </c>
      <c r="H78" s="332">
        <v>989588</v>
      </c>
      <c r="I78" s="332">
        <f t="shared" si="6"/>
        <v>0</v>
      </c>
      <c r="J78" s="332">
        <f t="shared" si="7"/>
        <v>0</v>
      </c>
      <c r="K78" s="333">
        <f t="shared" si="8"/>
        <v>0</v>
      </c>
      <c r="L78" s="331">
        <v>297</v>
      </c>
      <c r="M78" s="332">
        <v>297</v>
      </c>
      <c r="N78" s="332">
        <f t="shared" si="9"/>
        <v>0</v>
      </c>
      <c r="O78" s="332">
        <f t="shared" si="10"/>
        <v>0</v>
      </c>
      <c r="P78" s="333">
        <f t="shared" si="11"/>
        <v>0</v>
      </c>
      <c r="Q78" s="487"/>
    </row>
    <row r="79" spans="1:17" ht="15.75" customHeight="1">
      <c r="A79" s="267"/>
      <c r="B79" s="294" t="s">
        <v>62</v>
      </c>
      <c r="C79" s="326"/>
      <c r="D79" s="341"/>
      <c r="E79" s="341"/>
      <c r="F79" s="326"/>
      <c r="G79" s="331"/>
      <c r="H79" s="332"/>
      <c r="I79" s="332"/>
      <c r="J79" s="332"/>
      <c r="K79" s="333"/>
      <c r="L79" s="331"/>
      <c r="M79" s="332"/>
      <c r="N79" s="332"/>
      <c r="O79" s="332"/>
      <c r="P79" s="333"/>
      <c r="Q79" s="455"/>
    </row>
    <row r="80" spans="1:17" ht="15.75" customHeight="1">
      <c r="A80" s="267">
        <v>52</v>
      </c>
      <c r="B80" s="478" t="s">
        <v>63</v>
      </c>
      <c r="C80" s="326">
        <v>4865088</v>
      </c>
      <c r="D80" s="479" t="s">
        <v>12</v>
      </c>
      <c r="E80" s="317" t="s">
        <v>339</v>
      </c>
      <c r="F80" s="326">
        <v>166.66</v>
      </c>
      <c r="G80" s="331">
        <v>1420</v>
      </c>
      <c r="H80" s="332">
        <v>1420</v>
      </c>
      <c r="I80" s="332">
        <f>G80-H80</f>
        <v>0</v>
      </c>
      <c r="J80" s="332">
        <f>$F80*I80</f>
        <v>0</v>
      </c>
      <c r="K80" s="333">
        <f>J80/1000000</f>
        <v>0</v>
      </c>
      <c r="L80" s="331">
        <v>5976</v>
      </c>
      <c r="M80" s="332">
        <v>5196</v>
      </c>
      <c r="N80" s="332">
        <f>L80-M80</f>
        <v>780</v>
      </c>
      <c r="O80" s="332">
        <f>$F80*N80</f>
        <v>129994.8</v>
      </c>
      <c r="P80" s="333">
        <f>O80/1000000</f>
        <v>0.1299948</v>
      </c>
      <c r="Q80" s="485"/>
    </row>
    <row r="81" spans="1:17" ht="15.75" customHeight="1">
      <c r="A81" s="267">
        <v>53</v>
      </c>
      <c r="B81" s="478" t="s">
        <v>64</v>
      </c>
      <c r="C81" s="326">
        <v>4902579</v>
      </c>
      <c r="D81" s="479" t="s">
        <v>12</v>
      </c>
      <c r="E81" s="317" t="s">
        <v>339</v>
      </c>
      <c r="F81" s="326">
        <v>500</v>
      </c>
      <c r="G81" s="331">
        <v>999832</v>
      </c>
      <c r="H81" s="332">
        <v>999832</v>
      </c>
      <c r="I81" s="332">
        <f>G81-H81</f>
        <v>0</v>
      </c>
      <c r="J81" s="332">
        <f>$F81*I81</f>
        <v>0</v>
      </c>
      <c r="K81" s="333">
        <f>J81/1000000</f>
        <v>0</v>
      </c>
      <c r="L81" s="331">
        <v>1083</v>
      </c>
      <c r="M81" s="332">
        <v>1004</v>
      </c>
      <c r="N81" s="332">
        <f>L81-M81</f>
        <v>79</v>
      </c>
      <c r="O81" s="332">
        <f>$F81*N81</f>
        <v>39500</v>
      </c>
      <c r="P81" s="333">
        <f>O81/1000000</f>
        <v>0.0395</v>
      </c>
      <c r="Q81" s="455"/>
    </row>
    <row r="82" spans="1:17" ht="15.75" customHeight="1">
      <c r="A82" s="267">
        <v>54</v>
      </c>
      <c r="B82" s="478" t="s">
        <v>65</v>
      </c>
      <c r="C82" s="326">
        <v>4902585</v>
      </c>
      <c r="D82" s="479" t="s">
        <v>12</v>
      </c>
      <c r="E82" s="317" t="s">
        <v>339</v>
      </c>
      <c r="F82" s="496">
        <v>666.67</v>
      </c>
      <c r="G82" s="331">
        <v>1472</v>
      </c>
      <c r="H82" s="332">
        <v>1399</v>
      </c>
      <c r="I82" s="332">
        <f>G82-H82</f>
        <v>73</v>
      </c>
      <c r="J82" s="332">
        <f>$F82*I82</f>
        <v>48666.909999999996</v>
      </c>
      <c r="K82" s="333">
        <f>J82/1000000</f>
        <v>0.048666909999999994</v>
      </c>
      <c r="L82" s="331">
        <v>151</v>
      </c>
      <c r="M82" s="332">
        <v>150</v>
      </c>
      <c r="N82" s="332">
        <f>L82-M82</f>
        <v>1</v>
      </c>
      <c r="O82" s="332">
        <f>$F82*N82</f>
        <v>666.67</v>
      </c>
      <c r="P82" s="333">
        <f>O82/1000000</f>
        <v>0.00066667</v>
      </c>
      <c r="Q82" s="455"/>
    </row>
    <row r="83" spans="1:17" ht="15.75" customHeight="1">
      <c r="A83" s="267">
        <v>55</v>
      </c>
      <c r="B83" s="478" t="s">
        <v>66</v>
      </c>
      <c r="C83" s="326">
        <v>4865072</v>
      </c>
      <c r="D83" s="479" t="s">
        <v>12</v>
      </c>
      <c r="E83" s="317" t="s">
        <v>339</v>
      </c>
      <c r="F83" s="496">
        <v>666.6666666666666</v>
      </c>
      <c r="G83" s="331">
        <v>4459</v>
      </c>
      <c r="H83" s="332">
        <v>4323</v>
      </c>
      <c r="I83" s="332">
        <f>G83-H83</f>
        <v>136</v>
      </c>
      <c r="J83" s="332">
        <f>$F83*I83</f>
        <v>90666.66666666666</v>
      </c>
      <c r="K83" s="333">
        <f>J83/1000000</f>
        <v>0.09066666666666666</v>
      </c>
      <c r="L83" s="331">
        <v>1455</v>
      </c>
      <c r="M83" s="332">
        <v>1454</v>
      </c>
      <c r="N83" s="332">
        <f>L83-M83</f>
        <v>1</v>
      </c>
      <c r="O83" s="332">
        <f>$F83*N83</f>
        <v>666.6666666666666</v>
      </c>
      <c r="P83" s="333">
        <f>O83/1000000</f>
        <v>0.0006666666666666666</v>
      </c>
      <c r="Q83" s="455"/>
    </row>
    <row r="84" spans="2:17" ht="15.75" customHeight="1">
      <c r="B84" s="294" t="s">
        <v>68</v>
      </c>
      <c r="C84" s="326"/>
      <c r="D84" s="341"/>
      <c r="E84" s="341"/>
      <c r="F84" s="326"/>
      <c r="G84" s="331"/>
      <c r="H84" s="332"/>
      <c r="I84" s="332"/>
      <c r="J84" s="332"/>
      <c r="K84" s="333"/>
      <c r="L84" s="331"/>
      <c r="M84" s="332"/>
      <c r="N84" s="332"/>
      <c r="O84" s="332"/>
      <c r="P84" s="333"/>
      <c r="Q84" s="455"/>
    </row>
    <row r="85" spans="1:17" ht="15.75" customHeight="1">
      <c r="A85" s="267">
        <v>56</v>
      </c>
      <c r="B85" s="478" t="s">
        <v>61</v>
      </c>
      <c r="C85" s="326">
        <v>4902568</v>
      </c>
      <c r="D85" s="479" t="s">
        <v>12</v>
      </c>
      <c r="E85" s="317" t="s">
        <v>339</v>
      </c>
      <c r="F85" s="326">
        <v>100</v>
      </c>
      <c r="G85" s="331">
        <v>997502</v>
      </c>
      <c r="H85" s="332">
        <v>997502</v>
      </c>
      <c r="I85" s="332">
        <f>G85-H85</f>
        <v>0</v>
      </c>
      <c r="J85" s="332">
        <f>$F85*I85</f>
        <v>0</v>
      </c>
      <c r="K85" s="333">
        <f>J85/1000000</f>
        <v>0</v>
      </c>
      <c r="L85" s="331">
        <v>3864</v>
      </c>
      <c r="M85" s="332">
        <v>3913</v>
      </c>
      <c r="N85" s="332">
        <f>L85-M85</f>
        <v>-49</v>
      </c>
      <c r="O85" s="332">
        <f>$F85*N85</f>
        <v>-4900</v>
      </c>
      <c r="P85" s="333">
        <f>O85/1000000</f>
        <v>-0.0049</v>
      </c>
      <c r="Q85" s="467"/>
    </row>
    <row r="86" spans="1:17" ht="15.75" customHeight="1">
      <c r="A86" s="267">
        <v>57</v>
      </c>
      <c r="B86" s="478" t="s">
        <v>69</v>
      </c>
      <c r="C86" s="326">
        <v>4902549</v>
      </c>
      <c r="D86" s="479" t="s">
        <v>12</v>
      </c>
      <c r="E86" s="317" t="s">
        <v>339</v>
      </c>
      <c r="F86" s="326">
        <v>100</v>
      </c>
      <c r="G86" s="331">
        <v>999748</v>
      </c>
      <c r="H86" s="332">
        <v>999748</v>
      </c>
      <c r="I86" s="332">
        <f>G86-H86</f>
        <v>0</v>
      </c>
      <c r="J86" s="332">
        <f>$F86*I86</f>
        <v>0</v>
      </c>
      <c r="K86" s="333">
        <f>J86/1000000</f>
        <v>0</v>
      </c>
      <c r="L86" s="331">
        <v>999983</v>
      </c>
      <c r="M86" s="332">
        <v>999983</v>
      </c>
      <c r="N86" s="332">
        <f>L86-M86</f>
        <v>0</v>
      </c>
      <c r="O86" s="332">
        <f>$F86*N86</f>
        <v>0</v>
      </c>
      <c r="P86" s="333">
        <f>O86/1000000</f>
        <v>0</v>
      </c>
      <c r="Q86" s="467"/>
    </row>
    <row r="87" spans="1:17" ht="15.75" customHeight="1">
      <c r="A87" s="267">
        <v>58</v>
      </c>
      <c r="B87" s="478" t="s">
        <v>81</v>
      </c>
      <c r="C87" s="326">
        <v>4902527</v>
      </c>
      <c r="D87" s="479" t="s">
        <v>12</v>
      </c>
      <c r="E87" s="317" t="s">
        <v>339</v>
      </c>
      <c r="F87" s="326">
        <v>100</v>
      </c>
      <c r="G87" s="331">
        <v>225</v>
      </c>
      <c r="H87" s="332">
        <v>225</v>
      </c>
      <c r="I87" s="332">
        <f>G87-H87</f>
        <v>0</v>
      </c>
      <c r="J87" s="332">
        <f>$F87*I87</f>
        <v>0</v>
      </c>
      <c r="K87" s="333">
        <f>J87/1000000</f>
        <v>0</v>
      </c>
      <c r="L87" s="331">
        <v>999991</v>
      </c>
      <c r="M87" s="332">
        <v>999991</v>
      </c>
      <c r="N87" s="332">
        <f>L87-M87</f>
        <v>0</v>
      </c>
      <c r="O87" s="332">
        <f>$F87*N87</f>
        <v>0</v>
      </c>
      <c r="P87" s="333">
        <f>O87/1000000</f>
        <v>0</v>
      </c>
      <c r="Q87" s="455"/>
    </row>
    <row r="88" spans="1:17" ht="15.75" customHeight="1">
      <c r="A88" s="268">
        <v>59</v>
      </c>
      <c r="B88" s="478" t="s">
        <v>70</v>
      </c>
      <c r="C88" s="326">
        <v>4902538</v>
      </c>
      <c r="D88" s="479" t="s">
        <v>12</v>
      </c>
      <c r="E88" s="317" t="s">
        <v>339</v>
      </c>
      <c r="F88" s="326">
        <v>100</v>
      </c>
      <c r="G88" s="331">
        <v>999762</v>
      </c>
      <c r="H88" s="332">
        <v>999762</v>
      </c>
      <c r="I88" s="332">
        <f>G88-H88</f>
        <v>0</v>
      </c>
      <c r="J88" s="332">
        <f>$F88*I88</f>
        <v>0</v>
      </c>
      <c r="K88" s="333">
        <f>J88/1000000</f>
        <v>0</v>
      </c>
      <c r="L88" s="331">
        <v>999987</v>
      </c>
      <c r="M88" s="332">
        <v>999987</v>
      </c>
      <c r="N88" s="332">
        <f>L88-M88</f>
        <v>0</v>
      </c>
      <c r="O88" s="332">
        <f>$F88*N88</f>
        <v>0</v>
      </c>
      <c r="P88" s="333">
        <f>O88/1000000</f>
        <v>0</v>
      </c>
      <c r="Q88" s="455"/>
    </row>
    <row r="89" spans="2:17" ht="15.75" customHeight="1">
      <c r="B89" s="294" t="s">
        <v>71</v>
      </c>
      <c r="C89" s="326"/>
      <c r="D89" s="341"/>
      <c r="E89" s="341"/>
      <c r="F89" s="326"/>
      <c r="G89" s="331"/>
      <c r="H89" s="332"/>
      <c r="I89" s="332"/>
      <c r="J89" s="332"/>
      <c r="K89" s="333"/>
      <c r="L89" s="331"/>
      <c r="M89" s="332"/>
      <c r="N89" s="332"/>
      <c r="O89" s="332"/>
      <c r="P89" s="333"/>
      <c r="Q89" s="455"/>
    </row>
    <row r="90" spans="1:17" ht="15.75" customHeight="1">
      <c r="A90" s="267">
        <v>60</v>
      </c>
      <c r="B90" s="478" t="s">
        <v>72</v>
      </c>
      <c r="C90" s="326">
        <v>4902540</v>
      </c>
      <c r="D90" s="479" t="s">
        <v>12</v>
      </c>
      <c r="E90" s="317" t="s">
        <v>339</v>
      </c>
      <c r="F90" s="326">
        <v>100</v>
      </c>
      <c r="G90" s="331">
        <v>5754</v>
      </c>
      <c r="H90" s="332">
        <v>4830</v>
      </c>
      <c r="I90" s="332">
        <f>G90-H90</f>
        <v>924</v>
      </c>
      <c r="J90" s="332">
        <f>$F90*I90</f>
        <v>92400</v>
      </c>
      <c r="K90" s="333">
        <f>J90/1000000</f>
        <v>0.0924</v>
      </c>
      <c r="L90" s="331">
        <v>10941</v>
      </c>
      <c r="M90" s="332">
        <v>10907</v>
      </c>
      <c r="N90" s="332">
        <f>L90-M90</f>
        <v>34</v>
      </c>
      <c r="O90" s="332">
        <f>$F90*N90</f>
        <v>3400</v>
      </c>
      <c r="P90" s="333">
        <f>O90/1000000</f>
        <v>0.0034</v>
      </c>
      <c r="Q90" s="467"/>
    </row>
    <row r="91" spans="1:17" ht="15.75" customHeight="1">
      <c r="A91" s="457">
        <v>61</v>
      </c>
      <c r="B91" s="478" t="s">
        <v>73</v>
      </c>
      <c r="C91" s="326">
        <v>4902520</v>
      </c>
      <c r="D91" s="479" t="s">
        <v>12</v>
      </c>
      <c r="E91" s="317" t="s">
        <v>339</v>
      </c>
      <c r="F91" s="326">
        <v>100</v>
      </c>
      <c r="G91" s="331">
        <v>3960</v>
      </c>
      <c r="H91" s="332">
        <v>3775</v>
      </c>
      <c r="I91" s="332">
        <f>G91-H91</f>
        <v>185</v>
      </c>
      <c r="J91" s="332">
        <f>$F91*I91</f>
        <v>18500</v>
      </c>
      <c r="K91" s="333">
        <f>J91/1000000</f>
        <v>0.0185</v>
      </c>
      <c r="L91" s="331">
        <v>355</v>
      </c>
      <c r="M91" s="332">
        <v>354</v>
      </c>
      <c r="N91" s="332">
        <f>L91-M91</f>
        <v>1</v>
      </c>
      <c r="O91" s="332">
        <f>$F91*N91</f>
        <v>100</v>
      </c>
      <c r="P91" s="333">
        <f>O91/1000000</f>
        <v>0.0001</v>
      </c>
      <c r="Q91" s="455"/>
    </row>
    <row r="92" spans="1:17" ht="15.75" customHeight="1">
      <c r="A92" s="267">
        <v>62</v>
      </c>
      <c r="B92" s="478" t="s">
        <v>74</v>
      </c>
      <c r="C92" s="326">
        <v>4902536</v>
      </c>
      <c r="D92" s="479" t="s">
        <v>12</v>
      </c>
      <c r="E92" s="317" t="s">
        <v>339</v>
      </c>
      <c r="F92" s="326">
        <v>100</v>
      </c>
      <c r="G92" s="331">
        <v>24264</v>
      </c>
      <c r="H92" s="332">
        <v>22381</v>
      </c>
      <c r="I92" s="332">
        <f>G92-H92</f>
        <v>1883</v>
      </c>
      <c r="J92" s="332">
        <f>$F92*I92</f>
        <v>188300</v>
      </c>
      <c r="K92" s="333">
        <f>J92/1000000</f>
        <v>0.1883</v>
      </c>
      <c r="L92" s="331">
        <v>6134</v>
      </c>
      <c r="M92" s="332">
        <v>6116</v>
      </c>
      <c r="N92" s="332">
        <f>L92-M92</f>
        <v>18</v>
      </c>
      <c r="O92" s="332">
        <f>$F92*N92</f>
        <v>1800</v>
      </c>
      <c r="P92" s="333">
        <f>O92/1000000</f>
        <v>0.0018</v>
      </c>
      <c r="Q92" s="467"/>
    </row>
    <row r="93" spans="1:17" ht="15.75" customHeight="1">
      <c r="A93" s="457"/>
      <c r="B93" s="294" t="s">
        <v>31</v>
      </c>
      <c r="C93" s="326"/>
      <c r="D93" s="341"/>
      <c r="E93" s="341"/>
      <c r="F93" s="326"/>
      <c r="G93" s="331"/>
      <c r="H93" s="332"/>
      <c r="I93" s="332"/>
      <c r="J93" s="332"/>
      <c r="K93" s="333"/>
      <c r="L93" s="331"/>
      <c r="M93" s="332"/>
      <c r="N93" s="332"/>
      <c r="O93" s="332"/>
      <c r="P93" s="333"/>
      <c r="Q93" s="455"/>
    </row>
    <row r="94" spans="1:17" ht="15.75" customHeight="1">
      <c r="A94" s="457">
        <v>63</v>
      </c>
      <c r="B94" s="478" t="s">
        <v>67</v>
      </c>
      <c r="C94" s="326">
        <v>4864797</v>
      </c>
      <c r="D94" s="479" t="s">
        <v>12</v>
      </c>
      <c r="E94" s="317" t="s">
        <v>339</v>
      </c>
      <c r="F94" s="326">
        <v>100</v>
      </c>
      <c r="G94" s="331">
        <v>27025</v>
      </c>
      <c r="H94" s="332">
        <v>25129</v>
      </c>
      <c r="I94" s="332">
        <f>G94-H94</f>
        <v>1896</v>
      </c>
      <c r="J94" s="332">
        <f>$F94*I94</f>
        <v>189600</v>
      </c>
      <c r="K94" s="333">
        <f>J94/1000000</f>
        <v>0.1896</v>
      </c>
      <c r="L94" s="331">
        <v>1823</v>
      </c>
      <c r="M94" s="332">
        <v>1822</v>
      </c>
      <c r="N94" s="332">
        <f>L94-M94</f>
        <v>1</v>
      </c>
      <c r="O94" s="332">
        <f>$F94*N94</f>
        <v>100</v>
      </c>
      <c r="P94" s="333">
        <f>O94/1000000</f>
        <v>0.0001</v>
      </c>
      <c r="Q94" s="455"/>
    </row>
    <row r="95" spans="1:17" ht="15.75" customHeight="1">
      <c r="A95" s="458">
        <v>64</v>
      </c>
      <c r="B95" s="478" t="s">
        <v>237</v>
      </c>
      <c r="C95" s="326">
        <v>4865086</v>
      </c>
      <c r="D95" s="479" t="s">
        <v>12</v>
      </c>
      <c r="E95" s="317" t="s">
        <v>339</v>
      </c>
      <c r="F95" s="326">
        <v>100</v>
      </c>
      <c r="G95" s="331">
        <v>25619</v>
      </c>
      <c r="H95" s="332">
        <v>25572</v>
      </c>
      <c r="I95" s="332">
        <f>G95-H95</f>
        <v>47</v>
      </c>
      <c r="J95" s="332">
        <f>$F95*I95</f>
        <v>4700</v>
      </c>
      <c r="K95" s="333">
        <f>J95/1000000</f>
        <v>0.0047</v>
      </c>
      <c r="L95" s="331">
        <v>51555</v>
      </c>
      <c r="M95" s="332">
        <v>51550</v>
      </c>
      <c r="N95" s="332">
        <f>L95-M95</f>
        <v>5</v>
      </c>
      <c r="O95" s="332">
        <f>$F95*N95</f>
        <v>500</v>
      </c>
      <c r="P95" s="333">
        <f>O95/1000000</f>
        <v>0.0005</v>
      </c>
      <c r="Q95" s="455"/>
    </row>
    <row r="96" spans="1:17" ht="15.75" customHeight="1">
      <c r="A96" s="458">
        <v>65</v>
      </c>
      <c r="B96" s="478" t="s">
        <v>79</v>
      </c>
      <c r="C96" s="326">
        <v>4902528</v>
      </c>
      <c r="D96" s="479" t="s">
        <v>12</v>
      </c>
      <c r="E96" s="317" t="s">
        <v>339</v>
      </c>
      <c r="F96" s="326">
        <v>-300</v>
      </c>
      <c r="G96" s="331">
        <v>15</v>
      </c>
      <c r="H96" s="332">
        <v>15</v>
      </c>
      <c r="I96" s="332">
        <f>G96-H96</f>
        <v>0</v>
      </c>
      <c r="J96" s="332">
        <f>$F96*I96</f>
        <v>0</v>
      </c>
      <c r="K96" s="333">
        <f>J96/1000000</f>
        <v>0</v>
      </c>
      <c r="L96" s="331">
        <v>302</v>
      </c>
      <c r="M96" s="332">
        <v>302</v>
      </c>
      <c r="N96" s="332">
        <f>L96-M96</f>
        <v>0</v>
      </c>
      <c r="O96" s="332">
        <f>$F96*N96</f>
        <v>0</v>
      </c>
      <c r="P96" s="333">
        <f>O96/1000000</f>
        <v>0</v>
      </c>
      <c r="Q96" s="467"/>
    </row>
    <row r="97" spans="2:17" ht="15.75" customHeight="1">
      <c r="B97" s="336" t="s">
        <v>75</v>
      </c>
      <c r="C97" s="325"/>
      <c r="D97" s="338"/>
      <c r="E97" s="338"/>
      <c r="F97" s="325"/>
      <c r="G97" s="331"/>
      <c r="H97" s="332"/>
      <c r="I97" s="332"/>
      <c r="J97" s="332"/>
      <c r="K97" s="333"/>
      <c r="L97" s="331"/>
      <c r="M97" s="332"/>
      <c r="N97" s="332"/>
      <c r="O97" s="332"/>
      <c r="P97" s="333"/>
      <c r="Q97" s="455"/>
    </row>
    <row r="98" spans="1:17" ht="16.5">
      <c r="A98" s="458">
        <v>66</v>
      </c>
      <c r="B98" s="770" t="s">
        <v>76</v>
      </c>
      <c r="C98" s="325">
        <v>4902577</v>
      </c>
      <c r="D98" s="338" t="s">
        <v>12</v>
      </c>
      <c r="E98" s="317" t="s">
        <v>339</v>
      </c>
      <c r="F98" s="325">
        <v>-400</v>
      </c>
      <c r="G98" s="331">
        <v>995619</v>
      </c>
      <c r="H98" s="332">
        <v>995619</v>
      </c>
      <c r="I98" s="332">
        <f>G98-H98</f>
        <v>0</v>
      </c>
      <c r="J98" s="332">
        <f>$F98*I98</f>
        <v>0</v>
      </c>
      <c r="K98" s="333">
        <f>J98/1000000</f>
        <v>0</v>
      </c>
      <c r="L98" s="331">
        <v>85</v>
      </c>
      <c r="M98" s="332">
        <v>85</v>
      </c>
      <c r="N98" s="332">
        <f>L98-M98</f>
        <v>0</v>
      </c>
      <c r="O98" s="332">
        <f>$F98*N98</f>
        <v>0</v>
      </c>
      <c r="P98" s="333">
        <f>O98/1000000</f>
        <v>0</v>
      </c>
      <c r="Q98" s="771"/>
    </row>
    <row r="99" spans="1:17" ht="16.5">
      <c r="A99" s="458">
        <v>67</v>
      </c>
      <c r="B99" s="770" t="s">
        <v>77</v>
      </c>
      <c r="C99" s="325">
        <v>4902525</v>
      </c>
      <c r="D99" s="338" t="s">
        <v>12</v>
      </c>
      <c r="E99" s="317" t="s">
        <v>339</v>
      </c>
      <c r="F99" s="325">
        <v>400</v>
      </c>
      <c r="G99" s="331">
        <v>999985</v>
      </c>
      <c r="H99" s="332">
        <v>999985</v>
      </c>
      <c r="I99" s="332">
        <f>G99-H99</f>
        <v>0</v>
      </c>
      <c r="J99" s="332">
        <f>$F99*I99</f>
        <v>0</v>
      </c>
      <c r="K99" s="333">
        <f>J99/1000000</f>
        <v>0</v>
      </c>
      <c r="L99" s="331">
        <v>999705</v>
      </c>
      <c r="M99" s="332">
        <v>999705</v>
      </c>
      <c r="N99" s="332">
        <f>L99-M99</f>
        <v>0</v>
      </c>
      <c r="O99" s="332">
        <f>$F99*N99</f>
        <v>0</v>
      </c>
      <c r="P99" s="333">
        <f>O99/1000000</f>
        <v>0</v>
      </c>
      <c r="Q99" s="467"/>
    </row>
    <row r="100" spans="2:17" ht="16.5">
      <c r="B100" s="294" t="s">
        <v>374</v>
      </c>
      <c r="C100" s="325"/>
      <c r="D100" s="338"/>
      <c r="E100" s="317"/>
      <c r="F100" s="325"/>
      <c r="G100" s="331"/>
      <c r="H100" s="332"/>
      <c r="I100" s="332"/>
      <c r="J100" s="332"/>
      <c r="K100" s="333"/>
      <c r="L100" s="331"/>
      <c r="M100" s="332"/>
      <c r="N100" s="332"/>
      <c r="O100" s="332"/>
      <c r="P100" s="333"/>
      <c r="Q100" s="455"/>
    </row>
    <row r="101" spans="1:17" ht="18">
      <c r="A101" s="458">
        <v>68</v>
      </c>
      <c r="B101" s="478" t="s">
        <v>380</v>
      </c>
      <c r="C101" s="303">
        <v>4864983</v>
      </c>
      <c r="D101" s="121" t="s">
        <v>12</v>
      </c>
      <c r="E101" s="93" t="s">
        <v>339</v>
      </c>
      <c r="F101" s="403">
        <v>800</v>
      </c>
      <c r="G101" s="331">
        <v>996334</v>
      </c>
      <c r="H101" s="332">
        <v>996334</v>
      </c>
      <c r="I101" s="312">
        <f>G101-H101</f>
        <v>0</v>
      </c>
      <c r="J101" s="312">
        <f>$F101*I101</f>
        <v>0</v>
      </c>
      <c r="K101" s="312">
        <f>J101/1000000</f>
        <v>0</v>
      </c>
      <c r="L101" s="331">
        <v>999916</v>
      </c>
      <c r="M101" s="332">
        <v>999929</v>
      </c>
      <c r="N101" s="312">
        <f>L101-M101</f>
        <v>-13</v>
      </c>
      <c r="O101" s="312">
        <f>$F101*N101</f>
        <v>-10400</v>
      </c>
      <c r="P101" s="312">
        <f>O101/1000000</f>
        <v>-0.0104</v>
      </c>
      <c r="Q101" s="455"/>
    </row>
    <row r="102" spans="1:17" ht="18">
      <c r="A102" s="458">
        <v>69</v>
      </c>
      <c r="B102" s="478" t="s">
        <v>390</v>
      </c>
      <c r="C102" s="303">
        <v>4864950</v>
      </c>
      <c r="D102" s="121" t="s">
        <v>12</v>
      </c>
      <c r="E102" s="93" t="s">
        <v>339</v>
      </c>
      <c r="F102" s="403">
        <v>2000</v>
      </c>
      <c r="G102" s="331">
        <v>999995</v>
      </c>
      <c r="H102" s="332">
        <v>999996</v>
      </c>
      <c r="I102" s="312">
        <f>G102-H102</f>
        <v>-1</v>
      </c>
      <c r="J102" s="312">
        <f>$F102*I102</f>
        <v>-2000</v>
      </c>
      <c r="K102" s="312">
        <f>J102/1000000</f>
        <v>-0.002</v>
      </c>
      <c r="L102" s="331">
        <v>1079</v>
      </c>
      <c r="M102" s="332">
        <v>1083</v>
      </c>
      <c r="N102" s="312">
        <f>L102-M102</f>
        <v>-4</v>
      </c>
      <c r="O102" s="312">
        <f>$F102*N102</f>
        <v>-8000</v>
      </c>
      <c r="P102" s="312">
        <f>O102/1000000</f>
        <v>-0.008</v>
      </c>
      <c r="Q102" s="455"/>
    </row>
    <row r="103" spans="2:17" ht="18">
      <c r="B103" s="294" t="s">
        <v>404</v>
      </c>
      <c r="C103" s="303"/>
      <c r="D103" s="121"/>
      <c r="E103" s="93"/>
      <c r="F103" s="325"/>
      <c r="G103" s="331"/>
      <c r="H103" s="332"/>
      <c r="I103" s="312"/>
      <c r="J103" s="312"/>
      <c r="K103" s="312"/>
      <c r="L103" s="331"/>
      <c r="M103" s="332"/>
      <c r="N103" s="312"/>
      <c r="O103" s="312"/>
      <c r="P103" s="312"/>
      <c r="Q103" s="455"/>
    </row>
    <row r="104" spans="1:17" ht="18">
      <c r="A104" s="458">
        <v>70</v>
      </c>
      <c r="B104" s="478" t="s">
        <v>405</v>
      </c>
      <c r="C104" s="303">
        <v>4864810</v>
      </c>
      <c r="D104" s="121" t="s">
        <v>12</v>
      </c>
      <c r="E104" s="93" t="s">
        <v>339</v>
      </c>
      <c r="F104" s="403">
        <v>100</v>
      </c>
      <c r="G104" s="331">
        <v>995796</v>
      </c>
      <c r="H104" s="332">
        <v>995825</v>
      </c>
      <c r="I104" s="332">
        <f>G104-H104</f>
        <v>-29</v>
      </c>
      <c r="J104" s="332">
        <f>$F104*I104</f>
        <v>-2900</v>
      </c>
      <c r="K104" s="333">
        <f>J104/1000000</f>
        <v>-0.0029</v>
      </c>
      <c r="L104" s="331">
        <v>250</v>
      </c>
      <c r="M104" s="332">
        <v>254</v>
      </c>
      <c r="N104" s="332">
        <f>L104-M104</f>
        <v>-4</v>
      </c>
      <c r="O104" s="332">
        <f>$F104*N104</f>
        <v>-400</v>
      </c>
      <c r="P104" s="333">
        <f>O104/1000000</f>
        <v>-0.0004</v>
      </c>
      <c r="Q104" s="455"/>
    </row>
    <row r="105" spans="1:17" s="491" customFormat="1" ht="18">
      <c r="A105" s="355">
        <v>71</v>
      </c>
      <c r="B105" s="711" t="s">
        <v>406</v>
      </c>
      <c r="C105" s="303">
        <v>4864901</v>
      </c>
      <c r="D105" s="121" t="s">
        <v>12</v>
      </c>
      <c r="E105" s="93" t="s">
        <v>339</v>
      </c>
      <c r="F105" s="325">
        <v>250</v>
      </c>
      <c r="G105" s="331">
        <v>998593</v>
      </c>
      <c r="H105" s="332">
        <v>998541</v>
      </c>
      <c r="I105" s="312">
        <f>G105-H105</f>
        <v>52</v>
      </c>
      <c r="J105" s="312">
        <f>$F105*I105</f>
        <v>13000</v>
      </c>
      <c r="K105" s="312">
        <f>J105/1000000</f>
        <v>0.013</v>
      </c>
      <c r="L105" s="331">
        <v>255</v>
      </c>
      <c r="M105" s="332">
        <v>215</v>
      </c>
      <c r="N105" s="312">
        <f>L105-M105</f>
        <v>40</v>
      </c>
      <c r="O105" s="312">
        <f>$F105*N105</f>
        <v>10000</v>
      </c>
      <c r="P105" s="312">
        <f>O105/1000000</f>
        <v>0.01</v>
      </c>
      <c r="Q105" s="455"/>
    </row>
    <row r="106" spans="1:17" s="491" customFormat="1" ht="18">
      <c r="A106" s="355"/>
      <c r="B106" s="337" t="s">
        <v>445</v>
      </c>
      <c r="C106" s="303"/>
      <c r="D106" s="121"/>
      <c r="E106" s="93"/>
      <c r="F106" s="325"/>
      <c r="G106" s="331"/>
      <c r="H106" s="332"/>
      <c r="I106" s="312"/>
      <c r="J106" s="312"/>
      <c r="K106" s="312"/>
      <c r="L106" s="331"/>
      <c r="M106" s="332"/>
      <c r="N106" s="312"/>
      <c r="O106" s="312"/>
      <c r="P106" s="312"/>
      <c r="Q106" s="455"/>
    </row>
    <row r="107" spans="1:17" s="491" customFormat="1" ht="18">
      <c r="A107" s="355">
        <v>72</v>
      </c>
      <c r="B107" s="711" t="s">
        <v>451</v>
      </c>
      <c r="C107" s="303">
        <v>4864960</v>
      </c>
      <c r="D107" s="121" t="s">
        <v>12</v>
      </c>
      <c r="E107" s="93" t="s">
        <v>339</v>
      </c>
      <c r="F107" s="325">
        <v>1000</v>
      </c>
      <c r="G107" s="331">
        <v>2363</v>
      </c>
      <c r="H107" s="332">
        <v>2157</v>
      </c>
      <c r="I107" s="332">
        <f>G107-H107</f>
        <v>206</v>
      </c>
      <c r="J107" s="332">
        <f>$F107*I107</f>
        <v>206000</v>
      </c>
      <c r="K107" s="333">
        <f>J107/1000000</f>
        <v>0.206</v>
      </c>
      <c r="L107" s="331">
        <v>1742</v>
      </c>
      <c r="M107" s="332">
        <v>1696</v>
      </c>
      <c r="N107" s="332">
        <f>L107-M107</f>
        <v>46</v>
      </c>
      <c r="O107" s="332">
        <f>$F107*N107</f>
        <v>46000</v>
      </c>
      <c r="P107" s="333">
        <f>O107/1000000</f>
        <v>0.046</v>
      </c>
      <c r="Q107" s="455"/>
    </row>
    <row r="108" spans="1:17" ht="18">
      <c r="A108" s="355">
        <v>73</v>
      </c>
      <c r="B108" s="711" t="s">
        <v>452</v>
      </c>
      <c r="C108" s="303">
        <v>5128441</v>
      </c>
      <c r="D108" s="121" t="s">
        <v>12</v>
      </c>
      <c r="E108" s="93" t="s">
        <v>339</v>
      </c>
      <c r="F108" s="547">
        <v>750</v>
      </c>
      <c r="G108" s="331">
        <v>146</v>
      </c>
      <c r="H108" s="332">
        <v>144</v>
      </c>
      <c r="I108" s="332">
        <f>G108-H108</f>
        <v>2</v>
      </c>
      <c r="J108" s="332">
        <f>$F108*I108</f>
        <v>1500</v>
      </c>
      <c r="K108" s="333">
        <f>J108/1000000</f>
        <v>0.0015</v>
      </c>
      <c r="L108" s="331">
        <v>2008</v>
      </c>
      <c r="M108" s="332">
        <v>1406</v>
      </c>
      <c r="N108" s="332">
        <f>L108-M108</f>
        <v>602</v>
      </c>
      <c r="O108" s="332">
        <f>$F108*N108</f>
        <v>451500</v>
      </c>
      <c r="P108" s="333">
        <f>O108/1000000</f>
        <v>0.4515</v>
      </c>
      <c r="Q108" s="455"/>
    </row>
    <row r="109" spans="2:17" s="494" customFormat="1" ht="15.75" thickBot="1">
      <c r="B109" s="750"/>
      <c r="G109" s="453"/>
      <c r="H109" s="749"/>
      <c r="I109" s="749"/>
      <c r="J109" s="749"/>
      <c r="K109" s="749"/>
      <c r="L109" s="453"/>
      <c r="M109" s="749"/>
      <c r="N109" s="749"/>
      <c r="O109" s="749"/>
      <c r="P109" s="749"/>
      <c r="Q109" s="557"/>
    </row>
    <row r="110" spans="2:16" ht="18.75" thickTop="1">
      <c r="B110" s="148" t="s">
        <v>236</v>
      </c>
      <c r="G110" s="547"/>
      <c r="H110" s="547"/>
      <c r="I110" s="547"/>
      <c r="J110" s="547"/>
      <c r="K110" s="420">
        <f>SUM(K7:K109)</f>
        <v>-6.447502113333336</v>
      </c>
      <c r="L110" s="547"/>
      <c r="M110" s="547"/>
      <c r="N110" s="547"/>
      <c r="O110" s="547"/>
      <c r="P110" s="420">
        <f>SUM(P7:P109)</f>
        <v>1.4815851366666668</v>
      </c>
    </row>
    <row r="111" spans="2:16" ht="12.75">
      <c r="B111" s="15"/>
      <c r="G111" s="547"/>
      <c r="H111" s="547"/>
      <c r="I111" s="547"/>
      <c r="J111" s="547"/>
      <c r="K111" s="547"/>
      <c r="L111" s="547"/>
      <c r="M111" s="547"/>
      <c r="N111" s="547"/>
      <c r="O111" s="547"/>
      <c r="P111" s="547"/>
    </row>
    <row r="112" spans="2:16" ht="12.75">
      <c r="B112" s="15"/>
      <c r="G112" s="547"/>
      <c r="H112" s="547"/>
      <c r="I112" s="547"/>
      <c r="J112" s="547"/>
      <c r="K112" s="547"/>
      <c r="L112" s="547"/>
      <c r="M112" s="547"/>
      <c r="N112" s="547"/>
      <c r="O112" s="547"/>
      <c r="P112" s="547"/>
    </row>
    <row r="113" spans="2:16" ht="12.75">
      <c r="B113" s="15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</row>
    <row r="114" spans="2:16" ht="12.75">
      <c r="B114" s="15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</row>
    <row r="115" spans="2:16" ht="12.75">
      <c r="B115" s="15"/>
      <c r="G115" s="547"/>
      <c r="H115" s="547"/>
      <c r="I115" s="547"/>
      <c r="J115" s="547"/>
      <c r="K115" s="547"/>
      <c r="L115" s="547"/>
      <c r="M115" s="547"/>
      <c r="N115" s="547"/>
      <c r="O115" s="547"/>
      <c r="P115" s="547"/>
    </row>
    <row r="116" spans="1:16" ht="15.75">
      <c r="A116" s="14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</row>
    <row r="117" spans="1:17" ht="24" thickBot="1">
      <c r="A117" s="179" t="s">
        <v>235</v>
      </c>
      <c r="G117" s="491"/>
      <c r="H117" s="491"/>
      <c r="I117" s="79" t="s">
        <v>386</v>
      </c>
      <c r="J117" s="491"/>
      <c r="K117" s="491"/>
      <c r="L117" s="491"/>
      <c r="M117" s="491"/>
      <c r="N117" s="79" t="s">
        <v>387</v>
      </c>
      <c r="O117" s="491"/>
      <c r="P117" s="491"/>
      <c r="Q117" s="548" t="str">
        <f>Q1</f>
        <v>AUGUST-2018</v>
      </c>
    </row>
    <row r="118" spans="1:17" ht="39.75" thickBot="1" thickTop="1">
      <c r="A118" s="538" t="s">
        <v>8</v>
      </c>
      <c r="B118" s="514" t="s">
        <v>9</v>
      </c>
      <c r="C118" s="515" t="s">
        <v>1</v>
      </c>
      <c r="D118" s="515" t="s">
        <v>2</v>
      </c>
      <c r="E118" s="515" t="s">
        <v>3</v>
      </c>
      <c r="F118" s="515" t="s">
        <v>10</v>
      </c>
      <c r="G118" s="513" t="str">
        <f>G5</f>
        <v>FINAL READING 31/08/2018</v>
      </c>
      <c r="H118" s="515" t="str">
        <f>H5</f>
        <v>INTIAL READING 01/08/2018</v>
      </c>
      <c r="I118" s="515" t="s">
        <v>4</v>
      </c>
      <c r="J118" s="515" t="s">
        <v>5</v>
      </c>
      <c r="K118" s="539" t="s">
        <v>6</v>
      </c>
      <c r="L118" s="513" t="str">
        <f>G5</f>
        <v>FINAL READING 31/08/2018</v>
      </c>
      <c r="M118" s="515" t="str">
        <f>H5</f>
        <v>INTIAL READING 01/08/2018</v>
      </c>
      <c r="N118" s="515" t="s">
        <v>4</v>
      </c>
      <c r="O118" s="515" t="s">
        <v>5</v>
      </c>
      <c r="P118" s="539" t="s">
        <v>6</v>
      </c>
      <c r="Q118" s="539" t="s">
        <v>302</v>
      </c>
    </row>
    <row r="119" spans="1:16" ht="8.25" customHeight="1" thickBot="1" thickTop="1">
      <c r="A119" s="12"/>
      <c r="B119" s="11"/>
      <c r="C119" s="10"/>
      <c r="D119" s="10"/>
      <c r="E119" s="10"/>
      <c r="F119" s="10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</row>
    <row r="120" spans="1:17" ht="15.75" customHeight="1" thickTop="1">
      <c r="A120" s="327"/>
      <c r="B120" s="328" t="s">
        <v>26</v>
      </c>
      <c r="C120" s="315"/>
      <c r="D120" s="309"/>
      <c r="E120" s="309"/>
      <c r="F120" s="309"/>
      <c r="G120" s="549"/>
      <c r="H120" s="550"/>
      <c r="I120" s="550"/>
      <c r="J120" s="550"/>
      <c r="K120" s="551"/>
      <c r="L120" s="549"/>
      <c r="M120" s="550"/>
      <c r="N120" s="550"/>
      <c r="O120" s="550"/>
      <c r="P120" s="551"/>
      <c r="Q120" s="546"/>
    </row>
    <row r="121" spans="1:17" ht="15.75" customHeight="1">
      <c r="A121" s="314">
        <v>1</v>
      </c>
      <c r="B121" s="335" t="s">
        <v>78</v>
      </c>
      <c r="C121" s="325">
        <v>5295192</v>
      </c>
      <c r="D121" s="317" t="s">
        <v>12</v>
      </c>
      <c r="E121" s="317" t="s">
        <v>339</v>
      </c>
      <c r="F121" s="325">
        <v>-100</v>
      </c>
      <c r="G121" s="331">
        <v>10693</v>
      </c>
      <c r="H121" s="332">
        <v>10693</v>
      </c>
      <c r="I121" s="332">
        <f>G121-H121</f>
        <v>0</v>
      </c>
      <c r="J121" s="332">
        <f>$F121*I121</f>
        <v>0</v>
      </c>
      <c r="K121" s="333">
        <f>J121/1000000</f>
        <v>0</v>
      </c>
      <c r="L121" s="331">
        <v>101894</v>
      </c>
      <c r="M121" s="332">
        <v>96221</v>
      </c>
      <c r="N121" s="332">
        <f>L121-M121</f>
        <v>5673</v>
      </c>
      <c r="O121" s="332">
        <f>$F121*N121</f>
        <v>-567300</v>
      </c>
      <c r="P121" s="333">
        <f>O121/1000000</f>
        <v>-0.5673</v>
      </c>
      <c r="Q121" s="455"/>
    </row>
    <row r="122" spans="1:17" ht="16.5">
      <c r="A122" s="314"/>
      <c r="B122" s="336" t="s">
        <v>38</v>
      </c>
      <c r="C122" s="325"/>
      <c r="D122" s="339"/>
      <c r="E122" s="339"/>
      <c r="F122" s="325"/>
      <c r="G122" s="331"/>
      <c r="H122" s="332"/>
      <c r="I122" s="332"/>
      <c r="J122" s="332"/>
      <c r="K122" s="333"/>
      <c r="L122" s="331"/>
      <c r="M122" s="332"/>
      <c r="N122" s="332"/>
      <c r="O122" s="332"/>
      <c r="P122" s="333"/>
      <c r="Q122" s="455"/>
    </row>
    <row r="123" spans="1:17" ht="16.5">
      <c r="A123" s="314">
        <v>2</v>
      </c>
      <c r="B123" s="335" t="s">
        <v>39</v>
      </c>
      <c r="C123" s="325">
        <v>5128435</v>
      </c>
      <c r="D123" s="338" t="s">
        <v>12</v>
      </c>
      <c r="E123" s="317" t="s">
        <v>339</v>
      </c>
      <c r="F123" s="325">
        <v>-800</v>
      </c>
      <c r="G123" s="331">
        <v>32</v>
      </c>
      <c r="H123" s="332">
        <v>32</v>
      </c>
      <c r="I123" s="332">
        <f>G123-H123</f>
        <v>0</v>
      </c>
      <c r="J123" s="332">
        <f>$F123*I123</f>
        <v>0</v>
      </c>
      <c r="K123" s="333">
        <f>J123/1000000</f>
        <v>0</v>
      </c>
      <c r="L123" s="331">
        <v>8549</v>
      </c>
      <c r="M123" s="332">
        <v>7518</v>
      </c>
      <c r="N123" s="332">
        <f>L123-M123</f>
        <v>1031</v>
      </c>
      <c r="O123" s="332">
        <f>$F123*N123</f>
        <v>-824800</v>
      </c>
      <c r="P123" s="333">
        <f>O123/1000000</f>
        <v>-0.8248</v>
      </c>
      <c r="Q123" s="455"/>
    </row>
    <row r="124" spans="1:17" ht="15.75" customHeight="1">
      <c r="A124" s="314"/>
      <c r="B124" s="336" t="s">
        <v>18</v>
      </c>
      <c r="C124" s="325"/>
      <c r="D124" s="338"/>
      <c r="E124" s="317"/>
      <c r="F124" s="325"/>
      <c r="G124" s="331"/>
      <c r="H124" s="332"/>
      <c r="I124" s="332"/>
      <c r="J124" s="332"/>
      <c r="K124" s="333"/>
      <c r="L124" s="331"/>
      <c r="M124" s="332"/>
      <c r="N124" s="332"/>
      <c r="O124" s="332"/>
      <c r="P124" s="333"/>
      <c r="Q124" s="455"/>
    </row>
    <row r="125" spans="1:17" ht="16.5">
      <c r="A125" s="314">
        <v>3</v>
      </c>
      <c r="B125" s="335" t="s">
        <v>19</v>
      </c>
      <c r="C125" s="325">
        <v>4864875</v>
      </c>
      <c r="D125" s="338" t="s">
        <v>12</v>
      </c>
      <c r="E125" s="317" t="s">
        <v>339</v>
      </c>
      <c r="F125" s="325">
        <v>-1000</v>
      </c>
      <c r="G125" s="331">
        <v>1268</v>
      </c>
      <c r="H125" s="332">
        <v>1273</v>
      </c>
      <c r="I125" s="332">
        <f>G125-H125</f>
        <v>-5</v>
      </c>
      <c r="J125" s="332">
        <f>$F125*I125</f>
        <v>5000</v>
      </c>
      <c r="K125" s="333">
        <f>J125/1000000</f>
        <v>0.005</v>
      </c>
      <c r="L125" s="331">
        <v>597</v>
      </c>
      <c r="M125" s="332">
        <v>581</v>
      </c>
      <c r="N125" s="332">
        <f>L125-M125</f>
        <v>16</v>
      </c>
      <c r="O125" s="332">
        <f>$F125*N125</f>
        <v>-16000</v>
      </c>
      <c r="P125" s="333">
        <f>O125/1000000</f>
        <v>-0.016</v>
      </c>
      <c r="Q125" s="767"/>
    </row>
    <row r="126" spans="1:17" ht="16.5">
      <c r="A126" s="314">
        <v>4</v>
      </c>
      <c r="B126" s="335" t="s">
        <v>20</v>
      </c>
      <c r="C126" s="325">
        <v>4864914</v>
      </c>
      <c r="D126" s="338" t="s">
        <v>12</v>
      </c>
      <c r="E126" s="317" t="s">
        <v>339</v>
      </c>
      <c r="F126" s="325">
        <v>-400</v>
      </c>
      <c r="G126" s="331">
        <v>2737</v>
      </c>
      <c r="H126" s="332">
        <v>2704</v>
      </c>
      <c r="I126" s="332">
        <f>G126-H126</f>
        <v>33</v>
      </c>
      <c r="J126" s="332">
        <f>$F126*I126</f>
        <v>-13200</v>
      </c>
      <c r="K126" s="333">
        <f>J126/1000000</f>
        <v>-0.0132</v>
      </c>
      <c r="L126" s="331">
        <v>461</v>
      </c>
      <c r="M126" s="332">
        <v>435</v>
      </c>
      <c r="N126" s="332">
        <f>L126-M126</f>
        <v>26</v>
      </c>
      <c r="O126" s="332">
        <f>$F126*N126</f>
        <v>-10400</v>
      </c>
      <c r="P126" s="333">
        <f>O126/1000000</f>
        <v>-0.0104</v>
      </c>
      <c r="Q126" s="455"/>
    </row>
    <row r="127" spans="1:17" ht="16.5">
      <c r="A127" s="552"/>
      <c r="B127" s="553" t="s">
        <v>46</v>
      </c>
      <c r="C127" s="313"/>
      <c r="D127" s="317"/>
      <c r="E127" s="317"/>
      <c r="F127" s="554"/>
      <c r="G127" s="555"/>
      <c r="H127" s="556"/>
      <c r="I127" s="332"/>
      <c r="J127" s="332"/>
      <c r="K127" s="333"/>
      <c r="L127" s="555"/>
      <c r="M127" s="556"/>
      <c r="N127" s="332"/>
      <c r="O127" s="332"/>
      <c r="P127" s="333"/>
      <c r="Q127" s="455"/>
    </row>
    <row r="128" spans="1:17" ht="16.5">
      <c r="A128" s="314">
        <v>5</v>
      </c>
      <c r="B128" s="495" t="s">
        <v>47</v>
      </c>
      <c r="C128" s="325">
        <v>4865149</v>
      </c>
      <c r="D128" s="339" t="s">
        <v>12</v>
      </c>
      <c r="E128" s="317" t="s">
        <v>339</v>
      </c>
      <c r="F128" s="325">
        <v>-187.5</v>
      </c>
      <c r="G128" s="331">
        <v>999830</v>
      </c>
      <c r="H128" s="332">
        <v>999831</v>
      </c>
      <c r="I128" s="332">
        <f>G128-H128</f>
        <v>-1</v>
      </c>
      <c r="J128" s="332">
        <f>$F128*I128</f>
        <v>187.5</v>
      </c>
      <c r="K128" s="333">
        <f>J128/1000000</f>
        <v>0.0001875</v>
      </c>
      <c r="L128" s="331">
        <v>999934</v>
      </c>
      <c r="M128" s="332">
        <v>999935</v>
      </c>
      <c r="N128" s="332">
        <f>L128-M128</f>
        <v>-1</v>
      </c>
      <c r="O128" s="332">
        <f>$F128*N128</f>
        <v>187.5</v>
      </c>
      <c r="P128" s="333">
        <f>O128/1000000</f>
        <v>0.0001875</v>
      </c>
      <c r="Q128" s="487"/>
    </row>
    <row r="129" spans="1:17" ht="16.5">
      <c r="A129" s="314"/>
      <c r="B129" s="336" t="s">
        <v>34</v>
      </c>
      <c r="C129" s="325"/>
      <c r="D129" s="339"/>
      <c r="E129" s="317"/>
      <c r="F129" s="325"/>
      <c r="G129" s="331"/>
      <c r="H129" s="332"/>
      <c r="I129" s="332"/>
      <c r="J129" s="332"/>
      <c r="K129" s="333"/>
      <c r="L129" s="331"/>
      <c r="M129" s="332"/>
      <c r="N129" s="332"/>
      <c r="O129" s="332"/>
      <c r="P129" s="333"/>
      <c r="Q129" s="455"/>
    </row>
    <row r="130" spans="1:17" ht="16.5">
      <c r="A130" s="314">
        <v>6</v>
      </c>
      <c r="B130" s="335" t="s">
        <v>353</v>
      </c>
      <c r="C130" s="325">
        <v>5128439</v>
      </c>
      <c r="D130" s="338" t="s">
        <v>12</v>
      </c>
      <c r="E130" s="317" t="s">
        <v>339</v>
      </c>
      <c r="F130" s="325">
        <v>-800</v>
      </c>
      <c r="G130" s="331">
        <v>973823</v>
      </c>
      <c r="H130" s="332">
        <v>975111</v>
      </c>
      <c r="I130" s="332">
        <f>G130-H130</f>
        <v>-1288</v>
      </c>
      <c r="J130" s="332">
        <f>$F130*I130</f>
        <v>1030400</v>
      </c>
      <c r="K130" s="333">
        <f>J130/1000000</f>
        <v>1.0304</v>
      </c>
      <c r="L130" s="331">
        <v>998693</v>
      </c>
      <c r="M130" s="268">
        <v>998712</v>
      </c>
      <c r="N130" s="332">
        <f>L130-M130</f>
        <v>-19</v>
      </c>
      <c r="O130" s="332">
        <f>$F130*N130</f>
        <v>15200</v>
      </c>
      <c r="P130" s="333">
        <f>O130/1000000</f>
        <v>0.0152</v>
      </c>
      <c r="Q130" s="455"/>
    </row>
    <row r="131" spans="1:17" ht="16.5">
      <c r="A131" s="314"/>
      <c r="B131" s="337" t="s">
        <v>374</v>
      </c>
      <c r="C131" s="325"/>
      <c r="D131" s="338"/>
      <c r="E131" s="317"/>
      <c r="F131" s="325"/>
      <c r="G131" s="331"/>
      <c r="H131" s="332"/>
      <c r="I131" s="332"/>
      <c r="J131" s="332"/>
      <c r="K131" s="333"/>
      <c r="L131" s="331"/>
      <c r="M131" s="332"/>
      <c r="N131" s="332"/>
      <c r="O131" s="332"/>
      <c r="P131" s="333"/>
      <c r="Q131" s="455"/>
    </row>
    <row r="132" spans="1:17" s="317" customFormat="1" ht="14.25">
      <c r="A132" s="339">
        <v>7</v>
      </c>
      <c r="B132" s="768" t="s">
        <v>379</v>
      </c>
      <c r="C132" s="355">
        <v>4864971</v>
      </c>
      <c r="D132" s="338" t="s">
        <v>12</v>
      </c>
      <c r="E132" s="317" t="s">
        <v>339</v>
      </c>
      <c r="F132" s="338">
        <v>800</v>
      </c>
      <c r="G132" s="351">
        <v>0</v>
      </c>
      <c r="H132" s="339">
        <v>0</v>
      </c>
      <c r="I132" s="339">
        <f>G132-H132</f>
        <v>0</v>
      </c>
      <c r="J132" s="339">
        <f>$F132*I132</f>
        <v>0</v>
      </c>
      <c r="K132" s="339">
        <f>J132/1000000</f>
        <v>0</v>
      </c>
      <c r="L132" s="351">
        <v>0</v>
      </c>
      <c r="M132" s="339">
        <v>0</v>
      </c>
      <c r="N132" s="339">
        <f>L132-M132</f>
        <v>0</v>
      </c>
      <c r="O132" s="339">
        <f>$F132*N132</f>
        <v>0</v>
      </c>
      <c r="P132" s="339">
        <f>O132/1000000</f>
        <v>0</v>
      </c>
      <c r="Q132" s="480"/>
    </row>
    <row r="133" spans="1:17" s="671" customFormat="1" ht="18" customHeight="1">
      <c r="A133" s="351"/>
      <c r="B133" s="762" t="s">
        <v>442</v>
      </c>
      <c r="C133" s="355"/>
      <c r="D133" s="338"/>
      <c r="E133" s="317"/>
      <c r="F133" s="338"/>
      <c r="G133" s="351"/>
      <c r="H133" s="339"/>
      <c r="I133" s="339"/>
      <c r="J133" s="339"/>
      <c r="K133" s="339"/>
      <c r="L133" s="351"/>
      <c r="M133" s="339"/>
      <c r="N133" s="339"/>
      <c r="O133" s="339"/>
      <c r="P133" s="339"/>
      <c r="Q133" s="480"/>
    </row>
    <row r="134" spans="1:17" s="671" customFormat="1" ht="14.25">
      <c r="A134" s="351">
        <v>8</v>
      </c>
      <c r="B134" s="768" t="s">
        <v>443</v>
      </c>
      <c r="C134" s="355">
        <v>4864952</v>
      </c>
      <c r="D134" s="338" t="s">
        <v>12</v>
      </c>
      <c r="E134" s="317" t="s">
        <v>339</v>
      </c>
      <c r="F134" s="338">
        <v>-625</v>
      </c>
      <c r="G134" s="351">
        <v>998025</v>
      </c>
      <c r="H134" s="339">
        <v>998511</v>
      </c>
      <c r="I134" s="339">
        <f>G134-H134</f>
        <v>-486</v>
      </c>
      <c r="J134" s="339">
        <f>$F134*I134</f>
        <v>303750</v>
      </c>
      <c r="K134" s="339">
        <f>J134/1000000</f>
        <v>0.30375</v>
      </c>
      <c r="L134" s="351">
        <v>999990</v>
      </c>
      <c r="M134" s="339">
        <v>999990</v>
      </c>
      <c r="N134" s="339">
        <f>L134-M134</f>
        <v>0</v>
      </c>
      <c r="O134" s="339">
        <f>$F134*N134</f>
        <v>0</v>
      </c>
      <c r="P134" s="339">
        <f>O134/1000000</f>
        <v>0</v>
      </c>
      <c r="Q134" s="480"/>
    </row>
    <row r="135" spans="1:17" s="671" customFormat="1" ht="14.25">
      <c r="A135" s="351">
        <v>9</v>
      </c>
      <c r="B135" s="768" t="s">
        <v>443</v>
      </c>
      <c r="C135" s="355">
        <v>5129958</v>
      </c>
      <c r="D135" s="338" t="s">
        <v>12</v>
      </c>
      <c r="E135" s="317" t="s">
        <v>339</v>
      </c>
      <c r="F135" s="338">
        <v>-625</v>
      </c>
      <c r="G135" s="351">
        <v>999566</v>
      </c>
      <c r="H135" s="339">
        <v>999489</v>
      </c>
      <c r="I135" s="339">
        <f>G135-H135</f>
        <v>77</v>
      </c>
      <c r="J135" s="339">
        <f>$F135*I135</f>
        <v>-48125</v>
      </c>
      <c r="K135" s="339">
        <f>J135/1000000</f>
        <v>-0.048125</v>
      </c>
      <c r="L135" s="351">
        <v>999883</v>
      </c>
      <c r="M135" s="339">
        <v>999877</v>
      </c>
      <c r="N135" s="339">
        <f>L135-M135</f>
        <v>6</v>
      </c>
      <c r="O135" s="339">
        <f>$F135*N135</f>
        <v>-3750</v>
      </c>
      <c r="P135" s="339">
        <f>O135/1000000</f>
        <v>-0.00375</v>
      </c>
      <c r="Q135" s="480"/>
    </row>
    <row r="136" spans="1:17" s="671" customFormat="1" ht="15">
      <c r="A136" s="351"/>
      <c r="B136" s="762" t="s">
        <v>445</v>
      </c>
      <c r="C136" s="355"/>
      <c r="D136" s="338"/>
      <c r="E136" s="317"/>
      <c r="F136" s="338"/>
      <c r="G136" s="351"/>
      <c r="H136" s="339"/>
      <c r="I136" s="339"/>
      <c r="J136" s="339"/>
      <c r="K136" s="339"/>
      <c r="L136" s="351"/>
      <c r="M136" s="339"/>
      <c r="N136" s="339"/>
      <c r="O136" s="339"/>
      <c r="P136" s="339"/>
      <c r="Q136" s="480"/>
    </row>
    <row r="137" spans="1:17" s="671" customFormat="1" ht="14.25">
      <c r="A137" s="351">
        <v>10</v>
      </c>
      <c r="B137" s="768" t="s">
        <v>446</v>
      </c>
      <c r="C137" s="355">
        <v>4865158</v>
      </c>
      <c r="D137" s="338" t="s">
        <v>12</v>
      </c>
      <c r="E137" s="317" t="s">
        <v>339</v>
      </c>
      <c r="F137" s="338">
        <v>-200</v>
      </c>
      <c r="G137" s="351">
        <v>999613</v>
      </c>
      <c r="H137" s="339">
        <v>999614</v>
      </c>
      <c r="I137" s="339">
        <f>G137-H137</f>
        <v>-1</v>
      </c>
      <c r="J137" s="339">
        <f>$F137*I137</f>
        <v>200</v>
      </c>
      <c r="K137" s="339">
        <f>J137/1000000</f>
        <v>0.0002</v>
      </c>
      <c r="L137" s="351">
        <v>7344</v>
      </c>
      <c r="M137" s="339">
        <v>4059</v>
      </c>
      <c r="N137" s="339">
        <f>L137-M137</f>
        <v>3285</v>
      </c>
      <c r="O137" s="339">
        <f>$F137*N137</f>
        <v>-657000</v>
      </c>
      <c r="P137" s="339">
        <f>O137/1000000</f>
        <v>-0.657</v>
      </c>
      <c r="Q137" s="480"/>
    </row>
    <row r="138" spans="1:17" s="671" customFormat="1" ht="14.25">
      <c r="A138" s="351">
        <v>11</v>
      </c>
      <c r="B138" s="768" t="s">
        <v>447</v>
      </c>
      <c r="C138" s="355">
        <v>4864816</v>
      </c>
      <c r="D138" s="338" t="s">
        <v>12</v>
      </c>
      <c r="E138" s="317" t="s">
        <v>339</v>
      </c>
      <c r="F138" s="338">
        <v>-187.5</v>
      </c>
      <c r="G138" s="351">
        <v>999020</v>
      </c>
      <c r="H138" s="339">
        <v>999027</v>
      </c>
      <c r="I138" s="339">
        <f>G138-H138</f>
        <v>-7</v>
      </c>
      <c r="J138" s="339">
        <f>$F138*I138</f>
        <v>1312.5</v>
      </c>
      <c r="K138" s="339">
        <f>J138/1000000</f>
        <v>0.0013125</v>
      </c>
      <c r="L138" s="351">
        <v>4396</v>
      </c>
      <c r="M138" s="339">
        <v>4465</v>
      </c>
      <c r="N138" s="339">
        <f>L138-M138</f>
        <v>-69</v>
      </c>
      <c r="O138" s="339">
        <f>$F138*N138</f>
        <v>12937.5</v>
      </c>
      <c r="P138" s="339">
        <f>O138/1000000</f>
        <v>0.0129375</v>
      </c>
      <c r="Q138" s="480"/>
    </row>
    <row r="139" spans="1:17" s="671" customFormat="1" ht="14.25">
      <c r="A139" s="351">
        <v>12</v>
      </c>
      <c r="B139" s="768" t="s">
        <v>448</v>
      </c>
      <c r="C139" s="355">
        <v>4864808</v>
      </c>
      <c r="D139" s="338" t="s">
        <v>12</v>
      </c>
      <c r="E139" s="317" t="s">
        <v>339</v>
      </c>
      <c r="F139" s="338">
        <v>-187.5</v>
      </c>
      <c r="G139" s="351">
        <v>999013</v>
      </c>
      <c r="H139" s="339">
        <v>999015</v>
      </c>
      <c r="I139" s="339">
        <f>G139-H139</f>
        <v>-2</v>
      </c>
      <c r="J139" s="339">
        <f>$F139*I139</f>
        <v>375</v>
      </c>
      <c r="K139" s="339">
        <f>J139/1000000</f>
        <v>0.000375</v>
      </c>
      <c r="L139" s="351">
        <v>3258</v>
      </c>
      <c r="M139" s="339">
        <v>2803</v>
      </c>
      <c r="N139" s="339">
        <f>L139-M139</f>
        <v>455</v>
      </c>
      <c r="O139" s="339">
        <f>$F139*N139</f>
        <v>-85312.5</v>
      </c>
      <c r="P139" s="339">
        <f>O139/1000000</f>
        <v>-0.0853125</v>
      </c>
      <c r="Q139" s="480"/>
    </row>
    <row r="140" spans="1:17" s="671" customFormat="1" ht="14.25">
      <c r="A140" s="351">
        <v>13</v>
      </c>
      <c r="B140" s="768" t="s">
        <v>449</v>
      </c>
      <c r="C140" s="355">
        <v>4865005</v>
      </c>
      <c r="D140" s="338" t="s">
        <v>12</v>
      </c>
      <c r="E140" s="317" t="s">
        <v>339</v>
      </c>
      <c r="F140" s="338">
        <v>-250</v>
      </c>
      <c r="G140" s="351">
        <v>110</v>
      </c>
      <c r="H140" s="339">
        <v>81</v>
      </c>
      <c r="I140" s="339">
        <f>G140-H140</f>
        <v>29</v>
      </c>
      <c r="J140" s="339">
        <f>$F140*I140</f>
        <v>-7250</v>
      </c>
      <c r="K140" s="339">
        <f>J140/1000000</f>
        <v>-0.00725</v>
      </c>
      <c r="L140" s="351">
        <v>4824</v>
      </c>
      <c r="M140" s="339">
        <v>4013</v>
      </c>
      <c r="N140" s="339">
        <f>L140-M140</f>
        <v>811</v>
      </c>
      <c r="O140" s="339">
        <f>$F140*N140</f>
        <v>-202750</v>
      </c>
      <c r="P140" s="339">
        <f>O140/1000000</f>
        <v>-0.20275</v>
      </c>
      <c r="Q140" s="480"/>
    </row>
    <row r="141" spans="1:17" s="317" customFormat="1" ht="15" thickBot="1">
      <c r="A141" s="710">
        <v>14</v>
      </c>
      <c r="B141" s="763" t="s">
        <v>450</v>
      </c>
      <c r="C141" s="764">
        <v>4864822</v>
      </c>
      <c r="D141" s="769" t="s">
        <v>12</v>
      </c>
      <c r="E141" s="765" t="s">
        <v>339</v>
      </c>
      <c r="F141" s="764">
        <v>-100</v>
      </c>
      <c r="G141" s="710">
        <v>999900</v>
      </c>
      <c r="H141" s="764">
        <v>999897</v>
      </c>
      <c r="I141" s="764">
        <f>G141-H141</f>
        <v>3</v>
      </c>
      <c r="J141" s="764">
        <f>$F141*I141</f>
        <v>-300</v>
      </c>
      <c r="K141" s="764">
        <f>J141/1000000</f>
        <v>-0.0003</v>
      </c>
      <c r="L141" s="710">
        <v>13134</v>
      </c>
      <c r="M141" s="764">
        <v>8918</v>
      </c>
      <c r="N141" s="764">
        <f>L141-M141</f>
        <v>4216</v>
      </c>
      <c r="O141" s="764">
        <f>$F141*N141</f>
        <v>-421600</v>
      </c>
      <c r="P141" s="764">
        <f>O141/1000000</f>
        <v>-0.4216</v>
      </c>
      <c r="Q141" s="802"/>
    </row>
    <row r="142" ht="15.75" thickTop="1">
      <c r="L142" s="332"/>
    </row>
    <row r="143" spans="2:16" ht="18">
      <c r="B143" s="307" t="s">
        <v>303</v>
      </c>
      <c r="K143" s="149">
        <f>SUM(K121:K141)</f>
        <v>1.27235</v>
      </c>
      <c r="P143" s="149">
        <f>SUM(P121:P141)</f>
        <v>-2.7605874999999997</v>
      </c>
    </row>
    <row r="144" spans="11:16" ht="15.75">
      <c r="K144" s="84"/>
      <c r="P144" s="84"/>
    </row>
    <row r="145" spans="11:16" ht="15.75">
      <c r="K145" s="84"/>
      <c r="P145" s="84"/>
    </row>
    <row r="146" spans="11:16" ht="15.75">
      <c r="K146" s="84"/>
      <c r="P146" s="84"/>
    </row>
    <row r="147" spans="11:16" ht="15.75">
      <c r="K147" s="84"/>
      <c r="P147" s="84"/>
    </row>
    <row r="148" spans="11:16" ht="15.75">
      <c r="K148" s="84"/>
      <c r="P148" s="84"/>
    </row>
    <row r="149" ht="13.5" thickBot="1"/>
    <row r="150" spans="1:17" ht="31.5" customHeight="1">
      <c r="A150" s="135" t="s">
        <v>238</v>
      </c>
      <c r="B150" s="136"/>
      <c r="C150" s="136"/>
      <c r="D150" s="137"/>
      <c r="E150" s="138"/>
      <c r="F150" s="137"/>
      <c r="G150" s="137"/>
      <c r="H150" s="136"/>
      <c r="I150" s="139"/>
      <c r="J150" s="140"/>
      <c r="K150" s="141"/>
      <c r="L150" s="558"/>
      <c r="M150" s="558"/>
      <c r="N150" s="558"/>
      <c r="O150" s="558"/>
      <c r="P150" s="558"/>
      <c r="Q150" s="559"/>
    </row>
    <row r="151" spans="1:17" ht="28.5" customHeight="1">
      <c r="A151" s="142" t="s">
        <v>300</v>
      </c>
      <c r="B151" s="81"/>
      <c r="C151" s="81"/>
      <c r="D151" s="81"/>
      <c r="E151" s="82"/>
      <c r="F151" s="81"/>
      <c r="G151" s="81"/>
      <c r="H151" s="81"/>
      <c r="I151" s="83"/>
      <c r="J151" s="81"/>
      <c r="K151" s="134">
        <f>K110</f>
        <v>-6.447502113333336</v>
      </c>
      <c r="L151" s="491"/>
      <c r="M151" s="491"/>
      <c r="N151" s="491"/>
      <c r="O151" s="491"/>
      <c r="P151" s="134">
        <f>P110</f>
        <v>1.4815851366666668</v>
      </c>
      <c r="Q151" s="560"/>
    </row>
    <row r="152" spans="1:17" ht="28.5" customHeight="1">
      <c r="A152" s="142" t="s">
        <v>301</v>
      </c>
      <c r="B152" s="81"/>
      <c r="C152" s="81"/>
      <c r="D152" s="81"/>
      <c r="E152" s="82"/>
      <c r="F152" s="81"/>
      <c r="G152" s="81"/>
      <c r="H152" s="81"/>
      <c r="I152" s="83"/>
      <c r="J152" s="81"/>
      <c r="K152" s="134">
        <f>K143</f>
        <v>1.27235</v>
      </c>
      <c r="L152" s="491"/>
      <c r="M152" s="491"/>
      <c r="N152" s="491"/>
      <c r="O152" s="491"/>
      <c r="P152" s="134">
        <f>P143</f>
        <v>-2.7605874999999997</v>
      </c>
      <c r="Q152" s="560"/>
    </row>
    <row r="153" spans="1:17" ht="28.5" customHeight="1">
      <c r="A153" s="142" t="s">
        <v>239</v>
      </c>
      <c r="B153" s="81"/>
      <c r="C153" s="81"/>
      <c r="D153" s="81"/>
      <c r="E153" s="82"/>
      <c r="F153" s="81"/>
      <c r="G153" s="81"/>
      <c r="H153" s="81"/>
      <c r="I153" s="83"/>
      <c r="J153" s="81"/>
      <c r="K153" s="134">
        <f>'ROHTAK ROAD'!K43</f>
        <v>-0.052562500000000005</v>
      </c>
      <c r="L153" s="491"/>
      <c r="M153" s="491"/>
      <c r="N153" s="491"/>
      <c r="O153" s="491"/>
      <c r="P153" s="134">
        <f>'ROHTAK ROAD'!P43</f>
        <v>0.00912500000000007</v>
      </c>
      <c r="Q153" s="560"/>
    </row>
    <row r="154" spans="1:17" ht="27.75" customHeight="1" thickBot="1">
      <c r="A154" s="144" t="s">
        <v>240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411">
        <f>SUM(K151:K153)</f>
        <v>-5.227714613333335</v>
      </c>
      <c r="L154" s="561"/>
      <c r="M154" s="561"/>
      <c r="N154" s="561"/>
      <c r="O154" s="561"/>
      <c r="P154" s="411">
        <f>SUM(P151:P153)</f>
        <v>-1.269877363333333</v>
      </c>
      <c r="Q154" s="562"/>
    </row>
    <row r="158" ht="13.5" thickBot="1">
      <c r="A158" s="235"/>
    </row>
    <row r="159" spans="1:17" ht="12.75">
      <c r="A159" s="563"/>
      <c r="B159" s="564"/>
      <c r="C159" s="564"/>
      <c r="D159" s="564"/>
      <c r="E159" s="564"/>
      <c r="F159" s="564"/>
      <c r="G159" s="564"/>
      <c r="H159" s="558"/>
      <c r="I159" s="558"/>
      <c r="J159" s="558"/>
      <c r="K159" s="558"/>
      <c r="L159" s="558"/>
      <c r="M159" s="558"/>
      <c r="N159" s="558"/>
      <c r="O159" s="558"/>
      <c r="P159" s="558"/>
      <c r="Q159" s="559"/>
    </row>
    <row r="160" spans="1:17" ht="23.25">
      <c r="A160" s="565" t="s">
        <v>320</v>
      </c>
      <c r="B160" s="566"/>
      <c r="C160" s="566"/>
      <c r="D160" s="566"/>
      <c r="E160" s="566"/>
      <c r="F160" s="566"/>
      <c r="G160" s="566"/>
      <c r="H160" s="491"/>
      <c r="I160" s="491"/>
      <c r="J160" s="491"/>
      <c r="K160" s="491"/>
      <c r="L160" s="491"/>
      <c r="M160" s="491"/>
      <c r="N160" s="491"/>
      <c r="O160" s="491"/>
      <c r="P160" s="491"/>
      <c r="Q160" s="560"/>
    </row>
    <row r="161" spans="1:17" ht="12.75">
      <c r="A161" s="567"/>
      <c r="B161" s="566"/>
      <c r="C161" s="566"/>
      <c r="D161" s="566"/>
      <c r="E161" s="566"/>
      <c r="F161" s="566"/>
      <c r="G161" s="566"/>
      <c r="H161" s="491"/>
      <c r="I161" s="491"/>
      <c r="J161" s="491"/>
      <c r="K161" s="491"/>
      <c r="L161" s="491"/>
      <c r="M161" s="491"/>
      <c r="N161" s="491"/>
      <c r="O161" s="491"/>
      <c r="P161" s="491"/>
      <c r="Q161" s="560"/>
    </row>
    <row r="162" spans="1:17" ht="15.75">
      <c r="A162" s="568"/>
      <c r="B162" s="569"/>
      <c r="C162" s="569"/>
      <c r="D162" s="569"/>
      <c r="E162" s="569"/>
      <c r="F162" s="569"/>
      <c r="G162" s="569"/>
      <c r="H162" s="491"/>
      <c r="I162" s="491"/>
      <c r="J162" s="491"/>
      <c r="K162" s="570" t="s">
        <v>332</v>
      </c>
      <c r="L162" s="491"/>
      <c r="M162" s="491"/>
      <c r="N162" s="491"/>
      <c r="O162" s="491"/>
      <c r="P162" s="570" t="s">
        <v>333</v>
      </c>
      <c r="Q162" s="560"/>
    </row>
    <row r="163" spans="1:17" ht="12.75">
      <c r="A163" s="571"/>
      <c r="B163" s="93"/>
      <c r="C163" s="93"/>
      <c r="D163" s="93"/>
      <c r="E163" s="93"/>
      <c r="F163" s="93"/>
      <c r="G163" s="93"/>
      <c r="H163" s="491"/>
      <c r="I163" s="491"/>
      <c r="J163" s="491"/>
      <c r="K163" s="491"/>
      <c r="L163" s="491"/>
      <c r="M163" s="491"/>
      <c r="N163" s="491"/>
      <c r="O163" s="491"/>
      <c r="P163" s="491"/>
      <c r="Q163" s="560"/>
    </row>
    <row r="164" spans="1:17" ht="12.75">
      <c r="A164" s="571"/>
      <c r="B164" s="93"/>
      <c r="C164" s="93"/>
      <c r="D164" s="93"/>
      <c r="E164" s="93"/>
      <c r="F164" s="93"/>
      <c r="G164" s="93"/>
      <c r="H164" s="491"/>
      <c r="I164" s="491"/>
      <c r="J164" s="491"/>
      <c r="K164" s="491"/>
      <c r="L164" s="491"/>
      <c r="M164" s="491"/>
      <c r="N164" s="491"/>
      <c r="O164" s="491"/>
      <c r="P164" s="491"/>
      <c r="Q164" s="560"/>
    </row>
    <row r="165" spans="1:17" ht="24.75" customHeight="1">
      <c r="A165" s="572" t="s">
        <v>323</v>
      </c>
      <c r="B165" s="573"/>
      <c r="C165" s="573"/>
      <c r="D165" s="574"/>
      <c r="E165" s="574"/>
      <c r="F165" s="575"/>
      <c r="G165" s="574"/>
      <c r="H165" s="491"/>
      <c r="I165" s="491"/>
      <c r="J165" s="491"/>
      <c r="K165" s="576">
        <f>K154</f>
        <v>-5.227714613333335</v>
      </c>
      <c r="L165" s="574" t="s">
        <v>321</v>
      </c>
      <c r="M165" s="491"/>
      <c r="N165" s="491"/>
      <c r="O165" s="491"/>
      <c r="P165" s="576">
        <f>P154</f>
        <v>-1.269877363333333</v>
      </c>
      <c r="Q165" s="577" t="s">
        <v>321</v>
      </c>
    </row>
    <row r="166" spans="1:17" ht="15">
      <c r="A166" s="578"/>
      <c r="B166" s="579"/>
      <c r="C166" s="579"/>
      <c r="D166" s="566"/>
      <c r="E166" s="566"/>
      <c r="F166" s="580"/>
      <c r="G166" s="566"/>
      <c r="H166" s="491"/>
      <c r="I166" s="491"/>
      <c r="J166" s="491"/>
      <c r="K166" s="556"/>
      <c r="L166" s="566"/>
      <c r="M166" s="491"/>
      <c r="N166" s="491"/>
      <c r="O166" s="491"/>
      <c r="P166" s="556"/>
      <c r="Q166" s="581"/>
    </row>
    <row r="167" spans="1:17" ht="22.5" customHeight="1">
      <c r="A167" s="582" t="s">
        <v>322</v>
      </c>
      <c r="B167" s="44"/>
      <c r="C167" s="44"/>
      <c r="D167" s="566"/>
      <c r="E167" s="566"/>
      <c r="F167" s="583"/>
      <c r="G167" s="574"/>
      <c r="H167" s="491"/>
      <c r="I167" s="491"/>
      <c r="J167" s="491"/>
      <c r="K167" s="576">
        <f>'STEPPED UP GENCO'!K39</f>
        <v>0.5756210037499999</v>
      </c>
      <c r="L167" s="574" t="s">
        <v>321</v>
      </c>
      <c r="M167" s="491"/>
      <c r="N167" s="491"/>
      <c r="O167" s="491"/>
      <c r="P167" s="576">
        <f>'STEPPED UP GENCO'!P39</f>
        <v>-1.1561156035</v>
      </c>
      <c r="Q167" s="577" t="s">
        <v>321</v>
      </c>
    </row>
    <row r="168" spans="1:17" ht="12.75">
      <c r="A168" s="584"/>
      <c r="B168" s="491"/>
      <c r="C168" s="491"/>
      <c r="D168" s="491"/>
      <c r="E168" s="491"/>
      <c r="F168" s="491"/>
      <c r="G168" s="491"/>
      <c r="H168" s="491"/>
      <c r="I168" s="491"/>
      <c r="J168" s="491"/>
      <c r="K168" s="491"/>
      <c r="L168" s="491"/>
      <c r="M168" s="491"/>
      <c r="N168" s="491"/>
      <c r="O168" s="491"/>
      <c r="P168" s="491"/>
      <c r="Q168" s="560"/>
    </row>
    <row r="169" spans="1:17" ht="2.25" customHeight="1">
      <c r="A169" s="584"/>
      <c r="B169" s="491"/>
      <c r="C169" s="491"/>
      <c r="D169" s="491"/>
      <c r="E169" s="491"/>
      <c r="F169" s="491"/>
      <c r="G169" s="491"/>
      <c r="H169" s="491"/>
      <c r="I169" s="491"/>
      <c r="J169" s="491"/>
      <c r="K169" s="491"/>
      <c r="L169" s="491"/>
      <c r="M169" s="491"/>
      <c r="N169" s="491"/>
      <c r="O169" s="491"/>
      <c r="P169" s="491"/>
      <c r="Q169" s="560"/>
    </row>
    <row r="170" spans="1:17" ht="7.5" customHeight="1">
      <c r="A170" s="584"/>
      <c r="B170" s="491"/>
      <c r="C170" s="491"/>
      <c r="D170" s="491"/>
      <c r="E170" s="491"/>
      <c r="F170" s="491"/>
      <c r="G170" s="491"/>
      <c r="H170" s="491"/>
      <c r="I170" s="491"/>
      <c r="J170" s="491"/>
      <c r="K170" s="491"/>
      <c r="L170" s="491"/>
      <c r="M170" s="491"/>
      <c r="N170" s="491"/>
      <c r="O170" s="491"/>
      <c r="P170" s="491"/>
      <c r="Q170" s="560"/>
    </row>
    <row r="171" spans="1:17" ht="21" thickBot="1">
      <c r="A171" s="585"/>
      <c r="B171" s="561"/>
      <c r="C171" s="561"/>
      <c r="D171" s="561"/>
      <c r="E171" s="561"/>
      <c r="F171" s="561"/>
      <c r="G171" s="561"/>
      <c r="H171" s="586"/>
      <c r="I171" s="586"/>
      <c r="J171" s="587" t="s">
        <v>324</v>
      </c>
      <c r="K171" s="588">
        <f>SUM(K165:K170)</f>
        <v>-4.652093609583335</v>
      </c>
      <c r="L171" s="586" t="s">
        <v>321</v>
      </c>
      <c r="M171" s="589"/>
      <c r="N171" s="561"/>
      <c r="O171" s="561"/>
      <c r="P171" s="588">
        <f>SUM(P165:P170)</f>
        <v>-2.425992966833333</v>
      </c>
      <c r="Q171" s="590" t="s">
        <v>321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3" max="16" man="1"/>
    <brk id="115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M15" sqref="M15"/>
    </sheetView>
  </sheetViews>
  <sheetFormatPr defaultColWidth="9.140625" defaultRowHeight="12.75"/>
  <cols>
    <col min="1" max="1" width="6.8515625" style="451" customWidth="1"/>
    <col min="2" max="2" width="12.00390625" style="451" customWidth="1"/>
    <col min="3" max="3" width="9.8515625" style="451" bestFit="1" customWidth="1"/>
    <col min="4" max="5" width="9.140625" style="451" customWidth="1"/>
    <col min="6" max="6" width="9.28125" style="451" bestFit="1" customWidth="1"/>
    <col min="7" max="7" width="13.00390625" style="451" customWidth="1"/>
    <col min="8" max="8" width="12.140625" style="451" customWidth="1"/>
    <col min="9" max="9" width="9.28125" style="451" bestFit="1" customWidth="1"/>
    <col min="10" max="10" width="10.57421875" style="451" bestFit="1" customWidth="1"/>
    <col min="11" max="11" width="10.00390625" style="451" customWidth="1"/>
    <col min="12" max="13" width="11.8515625" style="451" customWidth="1"/>
    <col min="14" max="14" width="9.28125" style="451" bestFit="1" customWidth="1"/>
    <col min="15" max="15" width="10.57421875" style="451" bestFit="1" customWidth="1"/>
    <col min="16" max="16" width="12.7109375" style="451" customWidth="1"/>
    <col min="17" max="17" width="12.28125" style="451" customWidth="1"/>
    <col min="18" max="16384" width="9.140625" style="451" customWidth="1"/>
  </cols>
  <sheetData>
    <row r="1" spans="1:16" ht="24" thickBot="1">
      <c r="A1" s="3"/>
      <c r="G1" s="491"/>
      <c r="H1" s="491"/>
      <c r="I1" s="45" t="s">
        <v>386</v>
      </c>
      <c r="J1" s="491"/>
      <c r="K1" s="491"/>
      <c r="L1" s="491"/>
      <c r="M1" s="491"/>
      <c r="N1" s="45" t="s">
        <v>387</v>
      </c>
      <c r="O1" s="491"/>
      <c r="P1" s="491"/>
    </row>
    <row r="2" spans="1:17" ht="39.75" thickBot="1" thickTop="1">
      <c r="A2" s="513" t="s">
        <v>8</v>
      </c>
      <c r="B2" s="514" t="s">
        <v>9</v>
      </c>
      <c r="C2" s="515" t="s">
        <v>1</v>
      </c>
      <c r="D2" s="515" t="s">
        <v>2</v>
      </c>
      <c r="E2" s="515" t="s">
        <v>3</v>
      </c>
      <c r="F2" s="515" t="s">
        <v>10</v>
      </c>
      <c r="G2" s="513" t="str">
        <f>NDPL!G5</f>
        <v>FINAL READING 31/08/2018</v>
      </c>
      <c r="H2" s="515" t="str">
        <f>NDPL!H5</f>
        <v>INTIAL READING 01/08/2018</v>
      </c>
      <c r="I2" s="515" t="s">
        <v>4</v>
      </c>
      <c r="J2" s="515" t="s">
        <v>5</v>
      </c>
      <c r="K2" s="515" t="s">
        <v>6</v>
      </c>
      <c r="L2" s="513" t="str">
        <f>NDPL!G5</f>
        <v>FINAL READING 31/08/2018</v>
      </c>
      <c r="M2" s="515" t="str">
        <f>NDPL!H5</f>
        <v>INTIAL READING 01/08/2018</v>
      </c>
      <c r="N2" s="515" t="s">
        <v>4</v>
      </c>
      <c r="O2" s="515" t="s">
        <v>5</v>
      </c>
      <c r="P2" s="539" t="s">
        <v>6</v>
      </c>
      <c r="Q2" s="695"/>
    </row>
    <row r="3" ht="14.25" thickBot="1" thickTop="1"/>
    <row r="4" spans="1:17" ht="13.5" thickTop="1">
      <c r="A4" s="464"/>
      <c r="B4" s="248" t="s">
        <v>334</v>
      </c>
      <c r="C4" s="463"/>
      <c r="D4" s="463"/>
      <c r="E4" s="463"/>
      <c r="F4" s="598"/>
      <c r="G4" s="464"/>
      <c r="H4" s="463"/>
      <c r="I4" s="463"/>
      <c r="J4" s="463"/>
      <c r="K4" s="598"/>
      <c r="L4" s="464"/>
      <c r="M4" s="463"/>
      <c r="N4" s="463"/>
      <c r="O4" s="463"/>
      <c r="P4" s="598"/>
      <c r="Q4" s="546"/>
    </row>
    <row r="5" spans="1:17" ht="12.75">
      <c r="A5" s="696"/>
      <c r="B5" s="123" t="s">
        <v>338</v>
      </c>
      <c r="C5" s="124" t="s">
        <v>273</v>
      </c>
      <c r="D5" s="491"/>
      <c r="E5" s="491"/>
      <c r="F5" s="689"/>
      <c r="G5" s="696"/>
      <c r="H5" s="491"/>
      <c r="I5" s="491"/>
      <c r="J5" s="491"/>
      <c r="K5" s="689"/>
      <c r="L5" s="696"/>
      <c r="M5" s="491"/>
      <c r="N5" s="491"/>
      <c r="O5" s="491"/>
      <c r="P5" s="689"/>
      <c r="Q5" s="455"/>
    </row>
    <row r="6" spans="1:17" ht="15">
      <c r="A6" s="490">
        <v>1</v>
      </c>
      <c r="B6" s="491" t="s">
        <v>335</v>
      </c>
      <c r="C6" s="492">
        <v>5100238</v>
      </c>
      <c r="D6" s="121" t="s">
        <v>12</v>
      </c>
      <c r="E6" s="121" t="s">
        <v>275</v>
      </c>
      <c r="F6" s="493">
        <v>750</v>
      </c>
      <c r="G6" s="331">
        <v>17064</v>
      </c>
      <c r="H6" s="268">
        <v>15665</v>
      </c>
      <c r="I6" s="390">
        <f>G6-H6</f>
        <v>1399</v>
      </c>
      <c r="J6" s="390">
        <f>$F6*I6</f>
        <v>1049250</v>
      </c>
      <c r="K6" s="474">
        <f>J6/1000000</f>
        <v>1.04925</v>
      </c>
      <c r="L6" s="331">
        <v>999899</v>
      </c>
      <c r="M6" s="268">
        <v>999900</v>
      </c>
      <c r="N6" s="390">
        <f>L6-M6</f>
        <v>-1</v>
      </c>
      <c r="O6" s="390">
        <f>$F6*N6</f>
        <v>-750</v>
      </c>
      <c r="P6" s="474">
        <f>O6/1000000</f>
        <v>-0.00075</v>
      </c>
      <c r="Q6" s="467"/>
    </row>
    <row r="7" spans="1:17" ht="15">
      <c r="A7" s="490">
        <v>2</v>
      </c>
      <c r="B7" s="491" t="s">
        <v>336</v>
      </c>
      <c r="C7" s="492">
        <v>5295188</v>
      </c>
      <c r="D7" s="121" t="s">
        <v>12</v>
      </c>
      <c r="E7" s="121" t="s">
        <v>275</v>
      </c>
      <c r="F7" s="493">
        <v>1500</v>
      </c>
      <c r="G7" s="331">
        <v>6501</v>
      </c>
      <c r="H7" s="332">
        <v>5774</v>
      </c>
      <c r="I7" s="390">
        <f>G7-H7</f>
        <v>727</v>
      </c>
      <c r="J7" s="390">
        <f>$F7*I7</f>
        <v>1090500</v>
      </c>
      <c r="K7" s="474">
        <f>J7/1000000</f>
        <v>1.0905</v>
      </c>
      <c r="L7" s="331">
        <v>33</v>
      </c>
      <c r="M7" s="332">
        <v>33</v>
      </c>
      <c r="N7" s="390">
        <f>L7-M7</f>
        <v>0</v>
      </c>
      <c r="O7" s="390">
        <f>$F7*N7</f>
        <v>0</v>
      </c>
      <c r="P7" s="474">
        <f>O7/1000000</f>
        <v>0</v>
      </c>
      <c r="Q7" s="455"/>
    </row>
    <row r="8" spans="1:17" s="532" customFormat="1" ht="15">
      <c r="A8" s="523">
        <v>3</v>
      </c>
      <c r="B8" s="524" t="s">
        <v>337</v>
      </c>
      <c r="C8" s="525">
        <v>4864840</v>
      </c>
      <c r="D8" s="526" t="s">
        <v>12</v>
      </c>
      <c r="E8" s="526" t="s">
        <v>275</v>
      </c>
      <c r="F8" s="527">
        <v>750</v>
      </c>
      <c r="G8" s="528">
        <v>844467</v>
      </c>
      <c r="H8" s="332">
        <v>845063</v>
      </c>
      <c r="I8" s="529">
        <f>G8-H8</f>
        <v>-596</v>
      </c>
      <c r="J8" s="529">
        <f>$F8*I8</f>
        <v>-447000</v>
      </c>
      <c r="K8" s="530">
        <f>J8/1000000</f>
        <v>-0.447</v>
      </c>
      <c r="L8" s="528">
        <v>998653</v>
      </c>
      <c r="M8" s="332">
        <v>998653</v>
      </c>
      <c r="N8" s="529">
        <f>L8-M8</f>
        <v>0</v>
      </c>
      <c r="O8" s="529">
        <f>$F8*N8</f>
        <v>0</v>
      </c>
      <c r="P8" s="530">
        <f>O8/1000000</f>
        <v>0</v>
      </c>
      <c r="Q8" s="531"/>
    </row>
    <row r="9" spans="1:17" ht="12.75">
      <c r="A9" s="490"/>
      <c r="B9" s="491"/>
      <c r="C9" s="492"/>
      <c r="D9" s="491"/>
      <c r="E9" s="491"/>
      <c r="F9" s="493"/>
      <c r="G9" s="490"/>
      <c r="H9" s="492"/>
      <c r="I9" s="491"/>
      <c r="J9" s="491"/>
      <c r="K9" s="689"/>
      <c r="L9" s="490"/>
      <c r="M9" s="492"/>
      <c r="N9" s="491"/>
      <c r="O9" s="491"/>
      <c r="P9" s="689"/>
      <c r="Q9" s="455"/>
    </row>
    <row r="10" spans="1:17" ht="12.75">
      <c r="A10" s="696"/>
      <c r="B10" s="491"/>
      <c r="C10" s="491"/>
      <c r="D10" s="491"/>
      <c r="E10" s="491"/>
      <c r="F10" s="689"/>
      <c r="G10" s="490"/>
      <c r="H10" s="492"/>
      <c r="I10" s="491"/>
      <c r="J10" s="491"/>
      <c r="K10" s="689"/>
      <c r="L10" s="490"/>
      <c r="M10" s="492"/>
      <c r="N10" s="491"/>
      <c r="O10" s="491"/>
      <c r="P10" s="689"/>
      <c r="Q10" s="455"/>
    </row>
    <row r="11" spans="1:17" ht="12.75">
      <c r="A11" s="696"/>
      <c r="B11" s="491"/>
      <c r="C11" s="491"/>
      <c r="D11" s="491"/>
      <c r="E11" s="491"/>
      <c r="F11" s="689"/>
      <c r="G11" s="490"/>
      <c r="H11" s="492"/>
      <c r="I11" s="491"/>
      <c r="J11" s="491"/>
      <c r="K11" s="689"/>
      <c r="L11" s="490"/>
      <c r="M11" s="492"/>
      <c r="N11" s="491"/>
      <c r="O11" s="491"/>
      <c r="P11" s="689"/>
      <c r="Q11" s="455"/>
    </row>
    <row r="12" spans="1:17" ht="12.75">
      <c r="A12" s="696"/>
      <c r="B12" s="491"/>
      <c r="C12" s="491"/>
      <c r="D12" s="491"/>
      <c r="E12" s="491"/>
      <c r="F12" s="689"/>
      <c r="G12" s="490"/>
      <c r="H12" s="492"/>
      <c r="I12" s="124" t="s">
        <v>311</v>
      </c>
      <c r="J12" s="491"/>
      <c r="K12" s="541">
        <f>SUM(K6:K8)</f>
        <v>1.6927500000000002</v>
      </c>
      <c r="L12" s="490"/>
      <c r="M12" s="492"/>
      <c r="N12" s="124" t="s">
        <v>311</v>
      </c>
      <c r="O12" s="491"/>
      <c r="P12" s="541">
        <f>SUM(P6:P8)</f>
        <v>-0.00075</v>
      </c>
      <c r="Q12" s="455"/>
    </row>
    <row r="13" spans="1:17" ht="12.75">
      <c r="A13" s="696"/>
      <c r="B13" s="491"/>
      <c r="C13" s="491"/>
      <c r="D13" s="491"/>
      <c r="E13" s="491"/>
      <c r="F13" s="689"/>
      <c r="G13" s="490"/>
      <c r="H13" s="492"/>
      <c r="I13" s="301"/>
      <c r="J13" s="491"/>
      <c r="K13" s="188"/>
      <c r="L13" s="490"/>
      <c r="M13" s="492"/>
      <c r="N13" s="301"/>
      <c r="O13" s="491"/>
      <c r="P13" s="188"/>
      <c r="Q13" s="455"/>
    </row>
    <row r="14" spans="1:17" ht="12.75">
      <c r="A14" s="696"/>
      <c r="B14" s="491"/>
      <c r="C14" s="491"/>
      <c r="D14" s="491"/>
      <c r="E14" s="491"/>
      <c r="F14" s="689"/>
      <c r="G14" s="490"/>
      <c r="H14" s="492"/>
      <c r="I14" s="491"/>
      <c r="J14" s="491"/>
      <c r="K14" s="689"/>
      <c r="L14" s="490"/>
      <c r="M14" s="492"/>
      <c r="N14" s="491"/>
      <c r="O14" s="491"/>
      <c r="P14" s="689"/>
      <c r="Q14" s="455"/>
    </row>
    <row r="15" spans="1:17" ht="12.75">
      <c r="A15" s="696"/>
      <c r="B15" s="117" t="s">
        <v>151</v>
      </c>
      <c r="C15" s="491"/>
      <c r="D15" s="491"/>
      <c r="E15" s="491"/>
      <c r="F15" s="689"/>
      <c r="G15" s="490"/>
      <c r="H15" s="492"/>
      <c r="I15" s="491"/>
      <c r="J15" s="491"/>
      <c r="K15" s="689"/>
      <c r="L15" s="490"/>
      <c r="M15" s="492"/>
      <c r="N15" s="491"/>
      <c r="O15" s="491"/>
      <c r="P15" s="689"/>
      <c r="Q15" s="455"/>
    </row>
    <row r="16" spans="1:17" ht="12.75">
      <c r="A16" s="697"/>
      <c r="B16" s="117" t="s">
        <v>272</v>
      </c>
      <c r="C16" s="108" t="s">
        <v>273</v>
      </c>
      <c r="D16" s="108"/>
      <c r="E16" s="109"/>
      <c r="F16" s="110"/>
      <c r="G16" s="111"/>
      <c r="H16" s="492"/>
      <c r="I16" s="491"/>
      <c r="J16" s="491"/>
      <c r="K16" s="689"/>
      <c r="L16" s="490"/>
      <c r="M16" s="492"/>
      <c r="N16" s="491"/>
      <c r="O16" s="491"/>
      <c r="P16" s="689"/>
      <c r="Q16" s="455"/>
    </row>
    <row r="17" spans="1:17" ht="15">
      <c r="A17" s="111">
        <v>1</v>
      </c>
      <c r="B17" s="112" t="s">
        <v>274</v>
      </c>
      <c r="C17" s="113">
        <v>5100232</v>
      </c>
      <c r="D17" s="114" t="s">
        <v>12</v>
      </c>
      <c r="E17" s="114" t="s">
        <v>275</v>
      </c>
      <c r="F17" s="115">
        <v>5000</v>
      </c>
      <c r="G17" s="331">
        <v>1185</v>
      </c>
      <c r="H17" s="268">
        <v>1185</v>
      </c>
      <c r="I17" s="390">
        <f>G17-H17</f>
        <v>0</v>
      </c>
      <c r="J17" s="390">
        <f>$F17*I17</f>
        <v>0</v>
      </c>
      <c r="K17" s="474">
        <f>J17/1000000</f>
        <v>0</v>
      </c>
      <c r="L17" s="331">
        <v>12832</v>
      </c>
      <c r="M17" s="268">
        <v>12701</v>
      </c>
      <c r="N17" s="390">
        <f>L17-M17</f>
        <v>131</v>
      </c>
      <c r="O17" s="390">
        <f>$F17*N17</f>
        <v>655000</v>
      </c>
      <c r="P17" s="474">
        <f>O17/1000000</f>
        <v>0.655</v>
      </c>
      <c r="Q17" s="455"/>
    </row>
    <row r="18" spans="1:17" ht="15">
      <c r="A18" s="111">
        <v>2</v>
      </c>
      <c r="B18" s="120" t="s">
        <v>276</v>
      </c>
      <c r="C18" s="113">
        <v>4864938</v>
      </c>
      <c r="D18" s="114" t="s">
        <v>12</v>
      </c>
      <c r="E18" s="114" t="s">
        <v>275</v>
      </c>
      <c r="F18" s="115">
        <v>1000</v>
      </c>
      <c r="G18" s="331">
        <v>999964</v>
      </c>
      <c r="H18" s="332">
        <v>999964</v>
      </c>
      <c r="I18" s="390">
        <f>G18-H18</f>
        <v>0</v>
      </c>
      <c r="J18" s="390">
        <f>$F18*I18</f>
        <v>0</v>
      </c>
      <c r="K18" s="474">
        <f>J18/1000000</f>
        <v>0</v>
      </c>
      <c r="L18" s="331">
        <v>902711</v>
      </c>
      <c r="M18" s="332">
        <v>907778</v>
      </c>
      <c r="N18" s="390">
        <f>L18-M18</f>
        <v>-5067</v>
      </c>
      <c r="O18" s="390">
        <f>$F18*N18</f>
        <v>-5067000</v>
      </c>
      <c r="P18" s="474">
        <f>O18/1000000</f>
        <v>-5.067</v>
      </c>
      <c r="Q18" s="467"/>
    </row>
    <row r="19" spans="1:17" ht="15">
      <c r="A19" s="111">
        <v>3</v>
      </c>
      <c r="B19" s="112" t="s">
        <v>277</v>
      </c>
      <c r="C19" s="113">
        <v>4864947</v>
      </c>
      <c r="D19" s="114" t="s">
        <v>12</v>
      </c>
      <c r="E19" s="114" t="s">
        <v>275</v>
      </c>
      <c r="F19" s="115">
        <v>1000</v>
      </c>
      <c r="G19" s="331">
        <v>973639</v>
      </c>
      <c r="H19" s="332">
        <v>973649</v>
      </c>
      <c r="I19" s="390">
        <f>G19-H19</f>
        <v>-10</v>
      </c>
      <c r="J19" s="390">
        <f>$F19*I19</f>
        <v>-10000</v>
      </c>
      <c r="K19" s="474">
        <f>J19/1000000</f>
        <v>-0.01</v>
      </c>
      <c r="L19" s="331">
        <v>999385</v>
      </c>
      <c r="M19" s="332">
        <v>1000048</v>
      </c>
      <c r="N19" s="390">
        <f>L19-M19</f>
        <v>-663</v>
      </c>
      <c r="O19" s="390">
        <f>$F19*N19</f>
        <v>-663000</v>
      </c>
      <c r="P19" s="474">
        <f>O19/1000000</f>
        <v>-0.663</v>
      </c>
      <c r="Q19" s="702"/>
    </row>
    <row r="20" spans="1:17" ht="12.75">
      <c r="A20" s="111"/>
      <c r="B20" s="112"/>
      <c r="C20" s="113"/>
      <c r="D20" s="114"/>
      <c r="E20" s="114"/>
      <c r="F20" s="116"/>
      <c r="G20" s="125"/>
      <c r="H20" s="491"/>
      <c r="I20" s="390"/>
      <c r="J20" s="390"/>
      <c r="K20" s="474"/>
      <c r="L20" s="618"/>
      <c r="M20" s="617"/>
      <c r="N20" s="390"/>
      <c r="O20" s="390"/>
      <c r="P20" s="474"/>
      <c r="Q20" s="455"/>
    </row>
    <row r="21" spans="1:17" ht="12.75">
      <c r="A21" s="696"/>
      <c r="B21" s="491"/>
      <c r="C21" s="491"/>
      <c r="D21" s="491"/>
      <c r="E21" s="491"/>
      <c r="F21" s="689"/>
      <c r="G21" s="696"/>
      <c r="H21" s="491"/>
      <c r="I21" s="491"/>
      <c r="J21" s="491"/>
      <c r="K21" s="689"/>
      <c r="L21" s="696"/>
      <c r="M21" s="491"/>
      <c r="N21" s="491"/>
      <c r="O21" s="491"/>
      <c r="P21" s="689"/>
      <c r="Q21" s="455"/>
    </row>
    <row r="22" spans="1:17" ht="12.75">
      <c r="A22" s="696"/>
      <c r="B22" s="491"/>
      <c r="C22" s="491"/>
      <c r="D22" s="491"/>
      <c r="E22" s="491"/>
      <c r="F22" s="689"/>
      <c r="G22" s="696"/>
      <c r="H22" s="491"/>
      <c r="I22" s="491"/>
      <c r="J22" s="491"/>
      <c r="K22" s="689"/>
      <c r="L22" s="696"/>
      <c r="M22" s="491"/>
      <c r="N22" s="491"/>
      <c r="O22" s="491"/>
      <c r="P22" s="689"/>
      <c r="Q22" s="455"/>
    </row>
    <row r="23" spans="1:17" ht="12.75">
      <c r="A23" s="696"/>
      <c r="B23" s="491"/>
      <c r="C23" s="491"/>
      <c r="D23" s="491"/>
      <c r="E23" s="491"/>
      <c r="F23" s="689"/>
      <c r="G23" s="696"/>
      <c r="H23" s="491"/>
      <c r="I23" s="124" t="s">
        <v>311</v>
      </c>
      <c r="J23" s="491"/>
      <c r="K23" s="541">
        <f>SUM(K17:K19)</f>
        <v>-0.01</v>
      </c>
      <c r="L23" s="696"/>
      <c r="M23" s="491"/>
      <c r="N23" s="124" t="s">
        <v>311</v>
      </c>
      <c r="O23" s="491"/>
      <c r="P23" s="541">
        <f>SUM(P17:P19)</f>
        <v>-5.075</v>
      </c>
      <c r="Q23" s="455"/>
    </row>
    <row r="24" spans="1:17" ht="13.5" thickBot="1">
      <c r="A24" s="599"/>
      <c r="B24" s="494"/>
      <c r="C24" s="494"/>
      <c r="D24" s="494"/>
      <c r="E24" s="494"/>
      <c r="F24" s="600"/>
      <c r="G24" s="599"/>
      <c r="H24" s="494"/>
      <c r="I24" s="494"/>
      <c r="J24" s="494"/>
      <c r="K24" s="600"/>
      <c r="L24" s="599"/>
      <c r="M24" s="494"/>
      <c r="N24" s="494"/>
      <c r="O24" s="494"/>
      <c r="P24" s="600"/>
      <c r="Q24" s="557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A52">
      <selection activeCell="P70" sqref="P70:P7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232</v>
      </c>
    </row>
    <row r="2" spans="1:18" ht="15">
      <c r="A2" s="2" t="s">
        <v>233</v>
      </c>
      <c r="K2" s="45"/>
      <c r="Q2" s="247" t="str">
        <f>NDPL!$Q$1</f>
        <v>AUGUST-2018</v>
      </c>
      <c r="R2" s="247"/>
    </row>
    <row r="3" ht="18" customHeight="1">
      <c r="A3" s="3" t="s">
        <v>82</v>
      </c>
    </row>
    <row r="4" spans="1:16" ht="16.5" customHeight="1" thickBot="1">
      <c r="A4" s="85" t="s">
        <v>241</v>
      </c>
      <c r="G4" s="17"/>
      <c r="H4" s="17"/>
      <c r="I4" s="45" t="s">
        <v>7</v>
      </c>
      <c r="J4" s="17"/>
      <c r="K4" s="17"/>
      <c r="L4" s="17"/>
      <c r="M4" s="17"/>
      <c r="N4" s="45" t="s">
        <v>387</v>
      </c>
      <c r="O4" s="17"/>
      <c r="P4" s="1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31/08/2018</v>
      </c>
      <c r="H5" s="32" t="str">
        <f>NDPL!H5</f>
        <v>INTIAL READING 01/08/2018</v>
      </c>
      <c r="I5" s="32" t="s">
        <v>4</v>
      </c>
      <c r="J5" s="32" t="s">
        <v>5</v>
      </c>
      <c r="K5" s="32" t="s">
        <v>6</v>
      </c>
      <c r="L5" s="34" t="str">
        <f>NDPL!G5</f>
        <v>FINAL READING 31/08/2018</v>
      </c>
      <c r="M5" s="32" t="str">
        <f>NDPL!H5</f>
        <v>INTIAL READING 01/08/2018</v>
      </c>
      <c r="N5" s="32" t="s">
        <v>4</v>
      </c>
      <c r="O5" s="32" t="s">
        <v>5</v>
      </c>
      <c r="P5" s="32" t="s">
        <v>6</v>
      </c>
      <c r="Q5" s="174" t="s">
        <v>302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9"/>
      <c r="B7" s="350" t="s">
        <v>138</v>
      </c>
      <c r="C7" s="340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51" customFormat="1" ht="15.75" customHeight="1">
      <c r="A8" s="351">
        <v>1</v>
      </c>
      <c r="B8" s="352" t="s">
        <v>83</v>
      </c>
      <c r="C8" s="355">
        <v>4865110</v>
      </c>
      <c r="D8" s="39" t="s">
        <v>12</v>
      </c>
      <c r="E8" s="40" t="s">
        <v>339</v>
      </c>
      <c r="F8" s="361">
        <v>100</v>
      </c>
      <c r="G8" s="331">
        <v>11141</v>
      </c>
      <c r="H8" s="268">
        <v>11150</v>
      </c>
      <c r="I8" s="268">
        <f aca="true" t="shared" si="0" ref="I8:I13">G8-H8</f>
        <v>-9</v>
      </c>
      <c r="J8" s="268">
        <f aca="true" t="shared" si="1" ref="J8:J14">$F8*I8</f>
        <v>-900</v>
      </c>
      <c r="K8" s="268">
        <f aca="true" t="shared" si="2" ref="K8:K14">J8/1000000</f>
        <v>-0.0009</v>
      </c>
      <c r="L8" s="331">
        <v>993306</v>
      </c>
      <c r="M8" s="268">
        <v>993448</v>
      </c>
      <c r="N8" s="268">
        <f aca="true" t="shared" si="3" ref="N8:N13">L8-M8</f>
        <v>-142</v>
      </c>
      <c r="O8" s="268">
        <f aca="true" t="shared" si="4" ref="O8:O14">$F8*N8</f>
        <v>-14200</v>
      </c>
      <c r="P8" s="268">
        <f aca="true" t="shared" si="5" ref="P8:P14">O8/1000000</f>
        <v>-0.0142</v>
      </c>
      <c r="Q8" s="455"/>
    </row>
    <row r="9" spans="1:17" s="451" customFormat="1" ht="15.75" customHeight="1">
      <c r="A9" s="351">
        <v>2</v>
      </c>
      <c r="B9" s="352" t="s">
        <v>84</v>
      </c>
      <c r="C9" s="355">
        <v>4865080</v>
      </c>
      <c r="D9" s="39" t="s">
        <v>12</v>
      </c>
      <c r="E9" s="40" t="s">
        <v>339</v>
      </c>
      <c r="F9" s="361">
        <v>300</v>
      </c>
      <c r="G9" s="331">
        <v>8285</v>
      </c>
      <c r="H9" s="268">
        <v>8285</v>
      </c>
      <c r="I9" s="268">
        <f t="shared" si="0"/>
        <v>0</v>
      </c>
      <c r="J9" s="268">
        <f t="shared" si="1"/>
        <v>0</v>
      </c>
      <c r="K9" s="268">
        <f t="shared" si="2"/>
        <v>0</v>
      </c>
      <c r="L9" s="331">
        <v>3903</v>
      </c>
      <c r="M9" s="268">
        <v>3943</v>
      </c>
      <c r="N9" s="268">
        <f t="shared" si="3"/>
        <v>-40</v>
      </c>
      <c r="O9" s="268">
        <f t="shared" si="4"/>
        <v>-12000</v>
      </c>
      <c r="P9" s="268">
        <f t="shared" si="5"/>
        <v>-0.012</v>
      </c>
      <c r="Q9" s="467"/>
    </row>
    <row r="10" spans="1:17" s="451" customFormat="1" ht="15.75" customHeight="1">
      <c r="A10" s="351">
        <v>3</v>
      </c>
      <c r="B10" s="352" t="s">
        <v>85</v>
      </c>
      <c r="C10" s="355">
        <v>5295197</v>
      </c>
      <c r="D10" s="39" t="s">
        <v>12</v>
      </c>
      <c r="E10" s="40" t="s">
        <v>339</v>
      </c>
      <c r="F10" s="361">
        <v>75</v>
      </c>
      <c r="G10" s="331">
        <v>29757</v>
      </c>
      <c r="H10" s="268">
        <v>29781</v>
      </c>
      <c r="I10" s="268">
        <f>G10-H10</f>
        <v>-24</v>
      </c>
      <c r="J10" s="268">
        <f>$F10*I10</f>
        <v>-1800</v>
      </c>
      <c r="K10" s="268">
        <f>J10/1000000</f>
        <v>-0.0018</v>
      </c>
      <c r="L10" s="331">
        <v>339689</v>
      </c>
      <c r="M10" s="268">
        <v>330128</v>
      </c>
      <c r="N10" s="268">
        <f>L10-M10</f>
        <v>9561</v>
      </c>
      <c r="O10" s="268">
        <f>$F10*N10</f>
        <v>717075</v>
      </c>
      <c r="P10" s="268">
        <f>O10/1000000</f>
        <v>0.717075</v>
      </c>
      <c r="Q10" s="455"/>
    </row>
    <row r="11" spans="1:17" s="451" customFormat="1" ht="15.75" customHeight="1">
      <c r="A11" s="351">
        <v>4</v>
      </c>
      <c r="B11" s="352" t="s">
        <v>86</v>
      </c>
      <c r="C11" s="355">
        <v>4865184</v>
      </c>
      <c r="D11" s="39" t="s">
        <v>12</v>
      </c>
      <c r="E11" s="40" t="s">
        <v>339</v>
      </c>
      <c r="F11" s="361">
        <v>300</v>
      </c>
      <c r="G11" s="331">
        <v>998258</v>
      </c>
      <c r="H11" s="268">
        <v>998290</v>
      </c>
      <c r="I11" s="268">
        <f t="shared" si="0"/>
        <v>-32</v>
      </c>
      <c r="J11" s="268">
        <f t="shared" si="1"/>
        <v>-9600</v>
      </c>
      <c r="K11" s="268">
        <f t="shared" si="2"/>
        <v>-0.0096</v>
      </c>
      <c r="L11" s="331">
        <v>5951</v>
      </c>
      <c r="M11" s="268">
        <v>5925</v>
      </c>
      <c r="N11" s="268">
        <f t="shared" si="3"/>
        <v>26</v>
      </c>
      <c r="O11" s="268">
        <f t="shared" si="4"/>
        <v>7800</v>
      </c>
      <c r="P11" s="268">
        <f t="shared" si="5"/>
        <v>0.0078</v>
      </c>
      <c r="Q11" s="455"/>
    </row>
    <row r="12" spans="1:17" s="451" customFormat="1" ht="15">
      <c r="A12" s="351">
        <v>5</v>
      </c>
      <c r="B12" s="352" t="s">
        <v>87</v>
      </c>
      <c r="C12" s="355">
        <v>4865103</v>
      </c>
      <c r="D12" s="39" t="s">
        <v>12</v>
      </c>
      <c r="E12" s="40" t="s">
        <v>339</v>
      </c>
      <c r="F12" s="361">
        <v>1333.3</v>
      </c>
      <c r="G12" s="331">
        <v>1735</v>
      </c>
      <c r="H12" s="268">
        <v>1735</v>
      </c>
      <c r="I12" s="268">
        <f t="shared" si="0"/>
        <v>0</v>
      </c>
      <c r="J12" s="268">
        <f t="shared" si="1"/>
        <v>0</v>
      </c>
      <c r="K12" s="268">
        <f t="shared" si="2"/>
        <v>0</v>
      </c>
      <c r="L12" s="331">
        <v>3557</v>
      </c>
      <c r="M12" s="268">
        <v>3477</v>
      </c>
      <c r="N12" s="268">
        <f t="shared" si="3"/>
        <v>80</v>
      </c>
      <c r="O12" s="268">
        <f t="shared" si="4"/>
        <v>106664</v>
      </c>
      <c r="P12" s="268">
        <f t="shared" si="5"/>
        <v>0.106664</v>
      </c>
      <c r="Q12" s="461"/>
    </row>
    <row r="13" spans="1:17" s="451" customFormat="1" ht="15.75" customHeight="1">
      <c r="A13" s="351">
        <v>6</v>
      </c>
      <c r="B13" s="352" t="s">
        <v>88</v>
      </c>
      <c r="C13" s="355">
        <v>4865101</v>
      </c>
      <c r="D13" s="39" t="s">
        <v>12</v>
      </c>
      <c r="E13" s="40" t="s">
        <v>339</v>
      </c>
      <c r="F13" s="361">
        <v>100</v>
      </c>
      <c r="G13" s="331">
        <v>36381</v>
      </c>
      <c r="H13" s="268">
        <v>36416</v>
      </c>
      <c r="I13" s="268">
        <f t="shared" si="0"/>
        <v>-35</v>
      </c>
      <c r="J13" s="268">
        <f t="shared" si="1"/>
        <v>-3500</v>
      </c>
      <c r="K13" s="268">
        <f t="shared" si="2"/>
        <v>-0.0035</v>
      </c>
      <c r="L13" s="331">
        <v>155563</v>
      </c>
      <c r="M13" s="268">
        <v>154191</v>
      </c>
      <c r="N13" s="268">
        <f t="shared" si="3"/>
        <v>1372</v>
      </c>
      <c r="O13" s="268">
        <f t="shared" si="4"/>
        <v>137200</v>
      </c>
      <c r="P13" s="268">
        <f t="shared" si="5"/>
        <v>0.1372</v>
      </c>
      <c r="Q13" s="455"/>
    </row>
    <row r="14" spans="1:17" s="451" customFormat="1" ht="15.75" customHeight="1">
      <c r="A14" s="351">
        <v>7</v>
      </c>
      <c r="B14" s="352" t="s">
        <v>89</v>
      </c>
      <c r="C14" s="355">
        <v>5295196</v>
      </c>
      <c r="D14" s="39" t="s">
        <v>12</v>
      </c>
      <c r="E14" s="40" t="s">
        <v>339</v>
      </c>
      <c r="F14" s="755">
        <v>75</v>
      </c>
      <c r="G14" s="331">
        <v>18016</v>
      </c>
      <c r="H14" s="268">
        <v>18040</v>
      </c>
      <c r="I14" s="268">
        <f>G14-H14</f>
        <v>-24</v>
      </c>
      <c r="J14" s="268">
        <f t="shared" si="1"/>
        <v>-1800</v>
      </c>
      <c r="K14" s="268">
        <f t="shared" si="2"/>
        <v>-0.0018</v>
      </c>
      <c r="L14" s="331">
        <v>43980</v>
      </c>
      <c r="M14" s="268">
        <v>44308</v>
      </c>
      <c r="N14" s="268">
        <f>L14-M14</f>
        <v>-328</v>
      </c>
      <c r="O14" s="268">
        <f t="shared" si="4"/>
        <v>-24600</v>
      </c>
      <c r="P14" s="268">
        <f t="shared" si="5"/>
        <v>-0.0246</v>
      </c>
      <c r="Q14" s="455"/>
    </row>
    <row r="15" spans="1:17" ht="15.75" customHeight="1">
      <c r="A15" s="351"/>
      <c r="B15" s="354" t="s">
        <v>11</v>
      </c>
      <c r="C15" s="355"/>
      <c r="D15" s="39"/>
      <c r="E15" s="39"/>
      <c r="F15" s="361"/>
      <c r="G15" s="329"/>
      <c r="H15" s="330"/>
      <c r="I15" s="378"/>
      <c r="J15" s="378"/>
      <c r="K15" s="378"/>
      <c r="L15" s="379"/>
      <c r="M15" s="378"/>
      <c r="N15" s="378"/>
      <c r="O15" s="378"/>
      <c r="P15" s="378"/>
      <c r="Q15" s="146"/>
    </row>
    <row r="16" spans="1:17" s="451" customFormat="1" ht="15.75" customHeight="1">
      <c r="A16" s="351">
        <v>8</v>
      </c>
      <c r="B16" s="352" t="s">
        <v>360</v>
      </c>
      <c r="C16" s="355">
        <v>4864884</v>
      </c>
      <c r="D16" s="39" t="s">
        <v>12</v>
      </c>
      <c r="E16" s="40" t="s">
        <v>339</v>
      </c>
      <c r="F16" s="361">
        <v>1000</v>
      </c>
      <c r="G16" s="331">
        <v>986030</v>
      </c>
      <c r="H16" s="332">
        <v>985971</v>
      </c>
      <c r="I16" s="268">
        <f aca="true" t="shared" si="6" ref="I16:I26">G16-H16</f>
        <v>59</v>
      </c>
      <c r="J16" s="268">
        <f aca="true" t="shared" si="7" ref="J16:J26">$F16*I16</f>
        <v>59000</v>
      </c>
      <c r="K16" s="268">
        <f aca="true" t="shared" si="8" ref="K16:K26">J16/1000000</f>
        <v>0.059</v>
      </c>
      <c r="L16" s="331">
        <v>2292</v>
      </c>
      <c r="M16" s="332">
        <v>2285</v>
      </c>
      <c r="N16" s="268">
        <f aca="true" t="shared" si="9" ref="N16:N26">L16-M16</f>
        <v>7</v>
      </c>
      <c r="O16" s="268">
        <f aca="true" t="shared" si="10" ref="O16:O26">$F16*N16</f>
        <v>7000</v>
      </c>
      <c r="P16" s="268">
        <f aca="true" t="shared" si="11" ref="P16:P26">O16/1000000</f>
        <v>0.007</v>
      </c>
      <c r="Q16" s="485"/>
    </row>
    <row r="17" spans="1:17" s="451" customFormat="1" ht="15.75" customHeight="1">
      <c r="A17" s="351">
        <v>9</v>
      </c>
      <c r="B17" s="352" t="s">
        <v>90</v>
      </c>
      <c r="C17" s="355">
        <v>4864897</v>
      </c>
      <c r="D17" s="39" t="s">
        <v>12</v>
      </c>
      <c r="E17" s="40" t="s">
        <v>339</v>
      </c>
      <c r="F17" s="361">
        <v>500</v>
      </c>
      <c r="G17" s="331">
        <v>3</v>
      </c>
      <c r="H17" s="332">
        <v>3</v>
      </c>
      <c r="I17" s="268">
        <f>G17-H17</f>
        <v>0</v>
      </c>
      <c r="J17" s="268">
        <f>$F17*I17</f>
        <v>0</v>
      </c>
      <c r="K17" s="268">
        <f>J17/1000000</f>
        <v>0</v>
      </c>
      <c r="L17" s="331">
        <v>563</v>
      </c>
      <c r="M17" s="332">
        <v>406</v>
      </c>
      <c r="N17" s="268">
        <f>L17-M17</f>
        <v>157</v>
      </c>
      <c r="O17" s="268">
        <f>$F17*N17</f>
        <v>78500</v>
      </c>
      <c r="P17" s="268">
        <f>O17/1000000</f>
        <v>0.0785</v>
      </c>
      <c r="Q17" s="455"/>
    </row>
    <row r="18" spans="1:17" s="451" customFormat="1" ht="15.75" customHeight="1">
      <c r="A18" s="351">
        <v>10</v>
      </c>
      <c r="B18" s="352" t="s">
        <v>121</v>
      </c>
      <c r="C18" s="355">
        <v>4864832</v>
      </c>
      <c r="D18" s="39" t="s">
        <v>12</v>
      </c>
      <c r="E18" s="40" t="s">
        <v>339</v>
      </c>
      <c r="F18" s="361">
        <v>1000</v>
      </c>
      <c r="G18" s="331">
        <v>999507</v>
      </c>
      <c r="H18" s="332">
        <v>999293</v>
      </c>
      <c r="I18" s="268">
        <f t="shared" si="6"/>
        <v>214</v>
      </c>
      <c r="J18" s="268">
        <f t="shared" si="7"/>
        <v>214000</v>
      </c>
      <c r="K18" s="268">
        <f t="shared" si="8"/>
        <v>0.214</v>
      </c>
      <c r="L18" s="331">
        <v>1515</v>
      </c>
      <c r="M18" s="332">
        <v>1508</v>
      </c>
      <c r="N18" s="268">
        <f t="shared" si="9"/>
        <v>7</v>
      </c>
      <c r="O18" s="268">
        <f t="shared" si="10"/>
        <v>7000</v>
      </c>
      <c r="P18" s="268">
        <f t="shared" si="11"/>
        <v>0.007</v>
      </c>
      <c r="Q18" s="455"/>
    </row>
    <row r="19" spans="1:17" s="451" customFormat="1" ht="15.75" customHeight="1">
      <c r="A19" s="351">
        <v>11</v>
      </c>
      <c r="B19" s="352" t="s">
        <v>91</v>
      </c>
      <c r="C19" s="355">
        <v>4864833</v>
      </c>
      <c r="D19" s="39" t="s">
        <v>12</v>
      </c>
      <c r="E19" s="40" t="s">
        <v>339</v>
      </c>
      <c r="F19" s="361">
        <v>1000</v>
      </c>
      <c r="G19" s="331">
        <v>992074</v>
      </c>
      <c r="H19" s="332">
        <v>992120</v>
      </c>
      <c r="I19" s="268">
        <f t="shared" si="6"/>
        <v>-46</v>
      </c>
      <c r="J19" s="268">
        <f t="shared" si="7"/>
        <v>-46000</v>
      </c>
      <c r="K19" s="268">
        <f t="shared" si="8"/>
        <v>-0.046</v>
      </c>
      <c r="L19" s="331">
        <v>1472</v>
      </c>
      <c r="M19" s="332">
        <v>1467</v>
      </c>
      <c r="N19" s="268">
        <f t="shared" si="9"/>
        <v>5</v>
      </c>
      <c r="O19" s="268">
        <f t="shared" si="10"/>
        <v>5000</v>
      </c>
      <c r="P19" s="268">
        <f t="shared" si="11"/>
        <v>0.005</v>
      </c>
      <c r="Q19" s="455"/>
    </row>
    <row r="20" spans="1:17" s="451" customFormat="1" ht="15.75" customHeight="1">
      <c r="A20" s="351">
        <v>12</v>
      </c>
      <c r="B20" s="352" t="s">
        <v>92</v>
      </c>
      <c r="C20" s="355">
        <v>4864834</v>
      </c>
      <c r="D20" s="39" t="s">
        <v>12</v>
      </c>
      <c r="E20" s="40" t="s">
        <v>339</v>
      </c>
      <c r="F20" s="361">
        <v>1000</v>
      </c>
      <c r="G20" s="331">
        <v>993398</v>
      </c>
      <c r="H20" s="332">
        <v>993398</v>
      </c>
      <c r="I20" s="268">
        <f t="shared" si="6"/>
        <v>0</v>
      </c>
      <c r="J20" s="268">
        <f t="shared" si="7"/>
        <v>0</v>
      </c>
      <c r="K20" s="268">
        <f t="shared" si="8"/>
        <v>0</v>
      </c>
      <c r="L20" s="331">
        <v>6146</v>
      </c>
      <c r="M20" s="332">
        <v>5908</v>
      </c>
      <c r="N20" s="268">
        <f t="shared" si="9"/>
        <v>238</v>
      </c>
      <c r="O20" s="268">
        <f t="shared" si="10"/>
        <v>238000</v>
      </c>
      <c r="P20" s="268">
        <f t="shared" si="11"/>
        <v>0.238</v>
      </c>
      <c r="Q20" s="455"/>
    </row>
    <row r="21" spans="1:17" s="451" customFormat="1" ht="15.75" customHeight="1">
      <c r="A21" s="351">
        <v>13</v>
      </c>
      <c r="B21" s="317" t="s">
        <v>93</v>
      </c>
      <c r="C21" s="355">
        <v>4864889</v>
      </c>
      <c r="D21" s="43" t="s">
        <v>12</v>
      </c>
      <c r="E21" s="40" t="s">
        <v>339</v>
      </c>
      <c r="F21" s="361">
        <v>1000</v>
      </c>
      <c r="G21" s="331">
        <v>997239</v>
      </c>
      <c r="H21" s="332">
        <v>997239</v>
      </c>
      <c r="I21" s="268">
        <f t="shared" si="6"/>
        <v>0</v>
      </c>
      <c r="J21" s="268">
        <f t="shared" si="7"/>
        <v>0</v>
      </c>
      <c r="K21" s="268">
        <f t="shared" si="8"/>
        <v>0</v>
      </c>
      <c r="L21" s="331">
        <v>998523</v>
      </c>
      <c r="M21" s="332">
        <v>998613</v>
      </c>
      <c r="N21" s="268">
        <f t="shared" si="9"/>
        <v>-90</v>
      </c>
      <c r="O21" s="268">
        <f t="shared" si="10"/>
        <v>-90000</v>
      </c>
      <c r="P21" s="268">
        <f t="shared" si="11"/>
        <v>-0.09</v>
      </c>
      <c r="Q21" s="455"/>
    </row>
    <row r="22" spans="1:17" s="451" customFormat="1" ht="15.75" customHeight="1">
      <c r="A22" s="351">
        <v>14</v>
      </c>
      <c r="B22" s="352" t="s">
        <v>94</v>
      </c>
      <c r="C22" s="355">
        <v>4864859</v>
      </c>
      <c r="D22" s="39" t="s">
        <v>12</v>
      </c>
      <c r="E22" s="40" t="s">
        <v>339</v>
      </c>
      <c r="F22" s="361">
        <v>1000</v>
      </c>
      <c r="G22" s="331">
        <v>999997</v>
      </c>
      <c r="H22" s="332">
        <v>1000000</v>
      </c>
      <c r="I22" s="268">
        <f>G22-H22</f>
        <v>-3</v>
      </c>
      <c r="J22" s="268">
        <f>$F22*I22</f>
        <v>-3000</v>
      </c>
      <c r="K22" s="268">
        <f>J22/1000000</f>
        <v>-0.003</v>
      </c>
      <c r="L22" s="331">
        <v>999977</v>
      </c>
      <c r="M22" s="332">
        <v>1000000</v>
      </c>
      <c r="N22" s="268">
        <f>L22-M22</f>
        <v>-23</v>
      </c>
      <c r="O22" s="268">
        <f>$F22*N22</f>
        <v>-23000</v>
      </c>
      <c r="P22" s="268">
        <f>O22/1000000</f>
        <v>-0.023</v>
      </c>
      <c r="Q22" s="455"/>
    </row>
    <row r="23" spans="1:17" s="451" customFormat="1" ht="15.75" customHeight="1">
      <c r="A23" s="351">
        <v>15</v>
      </c>
      <c r="B23" s="352" t="s">
        <v>95</v>
      </c>
      <c r="C23" s="355">
        <v>4864895</v>
      </c>
      <c r="D23" s="39" t="s">
        <v>12</v>
      </c>
      <c r="E23" s="40" t="s">
        <v>339</v>
      </c>
      <c r="F23" s="361">
        <v>800</v>
      </c>
      <c r="G23" s="331">
        <v>999064</v>
      </c>
      <c r="H23" s="332">
        <v>999064</v>
      </c>
      <c r="I23" s="268">
        <f>G23-H23</f>
        <v>0</v>
      </c>
      <c r="J23" s="268">
        <f t="shared" si="7"/>
        <v>0</v>
      </c>
      <c r="K23" s="268">
        <f t="shared" si="8"/>
        <v>0</v>
      </c>
      <c r="L23" s="331">
        <v>4946</v>
      </c>
      <c r="M23" s="332">
        <v>4537</v>
      </c>
      <c r="N23" s="268">
        <f>L23-M23</f>
        <v>409</v>
      </c>
      <c r="O23" s="268">
        <f t="shared" si="10"/>
        <v>327200</v>
      </c>
      <c r="P23" s="268">
        <f t="shared" si="11"/>
        <v>0.3272</v>
      </c>
      <c r="Q23" s="455"/>
    </row>
    <row r="24" spans="1:17" s="451" customFormat="1" ht="15.75" customHeight="1">
      <c r="A24" s="351">
        <v>16</v>
      </c>
      <c r="B24" s="352" t="s">
        <v>96</v>
      </c>
      <c r="C24" s="355">
        <v>4864838</v>
      </c>
      <c r="D24" s="39" t="s">
        <v>12</v>
      </c>
      <c r="E24" s="40" t="s">
        <v>339</v>
      </c>
      <c r="F24" s="361">
        <v>1000</v>
      </c>
      <c r="G24" s="331">
        <v>999090</v>
      </c>
      <c r="H24" s="332">
        <v>999058</v>
      </c>
      <c r="I24" s="268">
        <f t="shared" si="6"/>
        <v>32</v>
      </c>
      <c r="J24" s="268">
        <f t="shared" si="7"/>
        <v>32000</v>
      </c>
      <c r="K24" s="268">
        <f t="shared" si="8"/>
        <v>0.032</v>
      </c>
      <c r="L24" s="331">
        <v>33449</v>
      </c>
      <c r="M24" s="332">
        <v>33336</v>
      </c>
      <c r="N24" s="268">
        <f t="shared" si="9"/>
        <v>113</v>
      </c>
      <c r="O24" s="268">
        <f t="shared" si="10"/>
        <v>113000</v>
      </c>
      <c r="P24" s="268">
        <f t="shared" si="11"/>
        <v>0.113</v>
      </c>
      <c r="Q24" s="455"/>
    </row>
    <row r="25" spans="1:17" s="451" customFormat="1" ht="15.75" customHeight="1">
      <c r="A25" s="351">
        <v>17</v>
      </c>
      <c r="B25" s="352" t="s">
        <v>119</v>
      </c>
      <c r="C25" s="355">
        <v>4864839</v>
      </c>
      <c r="D25" s="39" t="s">
        <v>12</v>
      </c>
      <c r="E25" s="40" t="s">
        <v>339</v>
      </c>
      <c r="F25" s="361">
        <v>1000</v>
      </c>
      <c r="G25" s="331">
        <v>1993</v>
      </c>
      <c r="H25" s="332">
        <v>2004</v>
      </c>
      <c r="I25" s="268">
        <f t="shared" si="6"/>
        <v>-11</v>
      </c>
      <c r="J25" s="268">
        <f t="shared" si="7"/>
        <v>-11000</v>
      </c>
      <c r="K25" s="268">
        <f t="shared" si="8"/>
        <v>-0.011</v>
      </c>
      <c r="L25" s="331">
        <v>9743</v>
      </c>
      <c r="M25" s="332">
        <v>9744</v>
      </c>
      <c r="N25" s="268">
        <f t="shared" si="9"/>
        <v>-1</v>
      </c>
      <c r="O25" s="268">
        <f t="shared" si="10"/>
        <v>-1000</v>
      </c>
      <c r="P25" s="268">
        <f t="shared" si="11"/>
        <v>-0.001</v>
      </c>
      <c r="Q25" s="455"/>
    </row>
    <row r="26" spans="1:17" s="451" customFormat="1" ht="15.75" customHeight="1">
      <c r="A26" s="351">
        <v>18</v>
      </c>
      <c r="B26" s="352" t="s">
        <v>120</v>
      </c>
      <c r="C26" s="355">
        <v>4864883</v>
      </c>
      <c r="D26" s="39" t="s">
        <v>12</v>
      </c>
      <c r="E26" s="40" t="s">
        <v>339</v>
      </c>
      <c r="F26" s="361">
        <v>1000</v>
      </c>
      <c r="G26" s="331">
        <v>3741</v>
      </c>
      <c r="H26" s="332">
        <v>3527</v>
      </c>
      <c r="I26" s="268">
        <f t="shared" si="6"/>
        <v>214</v>
      </c>
      <c r="J26" s="268">
        <f t="shared" si="7"/>
        <v>214000</v>
      </c>
      <c r="K26" s="268">
        <f t="shared" si="8"/>
        <v>0.214</v>
      </c>
      <c r="L26" s="331">
        <v>17367</v>
      </c>
      <c r="M26" s="332">
        <v>17357</v>
      </c>
      <c r="N26" s="268">
        <f t="shared" si="9"/>
        <v>10</v>
      </c>
      <c r="O26" s="268">
        <f t="shared" si="10"/>
        <v>10000</v>
      </c>
      <c r="P26" s="268">
        <f t="shared" si="11"/>
        <v>0.01</v>
      </c>
      <c r="Q26" s="455"/>
    </row>
    <row r="27" spans="1:17" s="451" customFormat="1" ht="15.75" customHeight="1">
      <c r="A27" s="351"/>
      <c r="B27" s="354" t="s">
        <v>97</v>
      </c>
      <c r="C27" s="355"/>
      <c r="D27" s="39"/>
      <c r="E27" s="39"/>
      <c r="F27" s="361"/>
      <c r="G27" s="331"/>
      <c r="H27" s="332"/>
      <c r="I27" s="492"/>
      <c r="J27" s="492"/>
      <c r="K27" s="124"/>
      <c r="L27" s="490"/>
      <c r="M27" s="492"/>
      <c r="N27" s="492"/>
      <c r="O27" s="492"/>
      <c r="P27" s="124"/>
      <c r="Q27" s="455"/>
    </row>
    <row r="28" spans="1:17" s="451" customFormat="1" ht="15.75" customHeight="1">
      <c r="A28" s="351">
        <v>19</v>
      </c>
      <c r="B28" s="352" t="s">
        <v>98</v>
      </c>
      <c r="C28" s="355">
        <v>4864954</v>
      </c>
      <c r="D28" s="39" t="s">
        <v>12</v>
      </c>
      <c r="E28" s="40" t="s">
        <v>339</v>
      </c>
      <c r="F28" s="361">
        <v>1250</v>
      </c>
      <c r="G28" s="331">
        <v>980048</v>
      </c>
      <c r="H28" s="332">
        <v>980963</v>
      </c>
      <c r="I28" s="268">
        <f>G28-H28</f>
        <v>-915</v>
      </c>
      <c r="J28" s="268">
        <f>$F28*I28</f>
        <v>-1143750</v>
      </c>
      <c r="K28" s="268">
        <f>J28/1000000</f>
        <v>-1.14375</v>
      </c>
      <c r="L28" s="331">
        <v>951761</v>
      </c>
      <c r="M28" s="332">
        <v>951761</v>
      </c>
      <c r="N28" s="268">
        <f>L28-M28</f>
        <v>0</v>
      </c>
      <c r="O28" s="268">
        <f>$F28*N28</f>
        <v>0</v>
      </c>
      <c r="P28" s="268">
        <f>O28/1000000</f>
        <v>0</v>
      </c>
      <c r="Q28" s="455"/>
    </row>
    <row r="29" spans="1:17" s="451" customFormat="1" ht="15.75" customHeight="1">
      <c r="A29" s="351">
        <v>20</v>
      </c>
      <c r="B29" s="352" t="s">
        <v>99</v>
      </c>
      <c r="C29" s="355">
        <v>4865030</v>
      </c>
      <c r="D29" s="39" t="s">
        <v>12</v>
      </c>
      <c r="E29" s="40" t="s">
        <v>339</v>
      </c>
      <c r="F29" s="361">
        <v>1100</v>
      </c>
      <c r="G29" s="331">
        <v>999999</v>
      </c>
      <c r="H29" s="332">
        <v>999999</v>
      </c>
      <c r="I29" s="268">
        <f>G29-H29</f>
        <v>0</v>
      </c>
      <c r="J29" s="268">
        <f>$F29*I29</f>
        <v>0</v>
      </c>
      <c r="K29" s="268">
        <f>J29/1000000</f>
        <v>0</v>
      </c>
      <c r="L29" s="331">
        <v>947381</v>
      </c>
      <c r="M29" s="332">
        <v>951004</v>
      </c>
      <c r="N29" s="268">
        <f>L29-M29</f>
        <v>-3623</v>
      </c>
      <c r="O29" s="268">
        <f>$F29*N29</f>
        <v>-3985300</v>
      </c>
      <c r="P29" s="268">
        <f>O29/1000000</f>
        <v>-3.9853</v>
      </c>
      <c r="Q29" s="455"/>
    </row>
    <row r="30" spans="1:17" s="451" customFormat="1" ht="15.75" customHeight="1">
      <c r="A30" s="351">
        <v>21</v>
      </c>
      <c r="B30" s="352" t="s">
        <v>358</v>
      </c>
      <c r="C30" s="355">
        <v>4864943</v>
      </c>
      <c r="D30" s="39" t="s">
        <v>12</v>
      </c>
      <c r="E30" s="40" t="s">
        <v>339</v>
      </c>
      <c r="F30" s="361">
        <v>1000</v>
      </c>
      <c r="G30" s="331">
        <v>963301</v>
      </c>
      <c r="H30" s="332">
        <v>963671</v>
      </c>
      <c r="I30" s="268">
        <f>G30-H30</f>
        <v>-370</v>
      </c>
      <c r="J30" s="268">
        <f>$F30*I30</f>
        <v>-370000</v>
      </c>
      <c r="K30" s="268">
        <f>J30/1000000</f>
        <v>-0.37</v>
      </c>
      <c r="L30" s="331">
        <v>7609</v>
      </c>
      <c r="M30" s="332">
        <v>7609</v>
      </c>
      <c r="N30" s="268">
        <f>L30-M30</f>
        <v>0</v>
      </c>
      <c r="O30" s="268">
        <f>$F30*N30</f>
        <v>0</v>
      </c>
      <c r="P30" s="268">
        <f>O30/1000000</f>
        <v>0</v>
      </c>
      <c r="Q30" s="455"/>
    </row>
    <row r="31" spans="1:17" s="451" customFormat="1" ht="15.75" customHeight="1">
      <c r="A31" s="351"/>
      <c r="B31" s="354" t="s">
        <v>31</v>
      </c>
      <c r="C31" s="355"/>
      <c r="D31" s="39"/>
      <c r="E31" s="39"/>
      <c r="F31" s="361"/>
      <c r="G31" s="331"/>
      <c r="H31" s="332"/>
      <c r="I31" s="268"/>
      <c r="J31" s="268"/>
      <c r="K31" s="124">
        <f>SUM(K28:K30)</f>
        <v>-1.51375</v>
      </c>
      <c r="L31" s="267"/>
      <c r="M31" s="268"/>
      <c r="N31" s="268"/>
      <c r="O31" s="268"/>
      <c r="P31" s="124">
        <f>SUM(P28:P30)</f>
        <v>-3.9853</v>
      </c>
      <c r="Q31" s="455"/>
    </row>
    <row r="32" spans="1:17" s="451" customFormat="1" ht="15.75" customHeight="1">
      <c r="A32" s="351">
        <v>22</v>
      </c>
      <c r="B32" s="352" t="s">
        <v>100</v>
      </c>
      <c r="C32" s="355">
        <v>4864913</v>
      </c>
      <c r="D32" s="39" t="s">
        <v>12</v>
      </c>
      <c r="E32" s="40" t="s">
        <v>339</v>
      </c>
      <c r="F32" s="451">
        <v>-1000</v>
      </c>
      <c r="G32" s="331">
        <v>995203</v>
      </c>
      <c r="H32" s="332">
        <v>995411</v>
      </c>
      <c r="I32" s="268">
        <f>G32-H32</f>
        <v>-208</v>
      </c>
      <c r="J32" s="268">
        <f>$F32*I32</f>
        <v>208000</v>
      </c>
      <c r="K32" s="268">
        <f>J32/1000000</f>
        <v>0.208</v>
      </c>
      <c r="L32" s="331">
        <v>999979</v>
      </c>
      <c r="M32" s="332">
        <v>999979</v>
      </c>
      <c r="N32" s="268">
        <f>L32-M32</f>
        <v>0</v>
      </c>
      <c r="O32" s="268">
        <f>$F32*N32</f>
        <v>0</v>
      </c>
      <c r="P32" s="268">
        <f>O32/1000000</f>
        <v>0</v>
      </c>
      <c r="Q32" s="467"/>
    </row>
    <row r="33" spans="1:17" s="451" customFormat="1" ht="15.75" customHeight="1">
      <c r="A33" s="351">
        <v>23</v>
      </c>
      <c r="B33" s="352" t="s">
        <v>101</v>
      </c>
      <c r="C33" s="355">
        <v>5295140</v>
      </c>
      <c r="D33" s="39" t="s">
        <v>12</v>
      </c>
      <c r="E33" s="40" t="s">
        <v>339</v>
      </c>
      <c r="F33" s="355">
        <v>-1000</v>
      </c>
      <c r="G33" s="331">
        <v>992606</v>
      </c>
      <c r="H33" s="332">
        <v>992972</v>
      </c>
      <c r="I33" s="268">
        <f>G33-H33</f>
        <v>-366</v>
      </c>
      <c r="J33" s="268">
        <f>$F33*I33</f>
        <v>366000</v>
      </c>
      <c r="K33" s="268">
        <f>J33/1000000</f>
        <v>0.366</v>
      </c>
      <c r="L33" s="331">
        <v>999906</v>
      </c>
      <c r="M33" s="332">
        <v>999906</v>
      </c>
      <c r="N33" s="268">
        <f>L33-M33</f>
        <v>0</v>
      </c>
      <c r="O33" s="268">
        <f>$F33*N33</f>
        <v>0</v>
      </c>
      <c r="P33" s="268">
        <f>O33/1000000</f>
        <v>0</v>
      </c>
      <c r="Q33" s="455"/>
    </row>
    <row r="34" spans="1:17" s="451" customFormat="1" ht="15.75" customHeight="1">
      <c r="A34" s="351"/>
      <c r="B34" s="352"/>
      <c r="C34" s="355"/>
      <c r="D34" s="39"/>
      <c r="E34" s="40"/>
      <c r="F34" s="355">
        <v>-1000</v>
      </c>
      <c r="G34" s="331">
        <v>993951</v>
      </c>
      <c r="H34" s="332">
        <v>994396</v>
      </c>
      <c r="I34" s="268">
        <f>G34-H34</f>
        <v>-445</v>
      </c>
      <c r="J34" s="268">
        <f>$F34*I34</f>
        <v>445000</v>
      </c>
      <c r="K34" s="268">
        <f>J34/1000000</f>
        <v>0.445</v>
      </c>
      <c r="L34" s="331"/>
      <c r="M34" s="332"/>
      <c r="N34" s="268"/>
      <c r="O34" s="268"/>
      <c r="P34" s="268"/>
      <c r="Q34" s="455"/>
    </row>
    <row r="35" spans="1:17" s="451" customFormat="1" ht="15.75" customHeight="1">
      <c r="A35" s="351">
        <v>24</v>
      </c>
      <c r="B35" s="793" t="s">
        <v>142</v>
      </c>
      <c r="C35" s="794">
        <v>4902528</v>
      </c>
      <c r="D35" s="795" t="s">
        <v>12</v>
      </c>
      <c r="E35" s="40" t="s">
        <v>339</v>
      </c>
      <c r="F35" s="794">
        <v>300</v>
      </c>
      <c r="G35" s="331">
        <v>15</v>
      </c>
      <c r="H35" s="332">
        <v>15</v>
      </c>
      <c r="I35" s="268">
        <f>G35-H35</f>
        <v>0</v>
      </c>
      <c r="J35" s="268">
        <f>$F35*I35</f>
        <v>0</v>
      </c>
      <c r="K35" s="268">
        <f>J35/1000000</f>
        <v>0</v>
      </c>
      <c r="L35" s="331">
        <v>302</v>
      </c>
      <c r="M35" s="332">
        <v>302</v>
      </c>
      <c r="N35" s="268">
        <f>L35-M35</f>
        <v>0</v>
      </c>
      <c r="O35" s="268">
        <f>$F35*N35</f>
        <v>0</v>
      </c>
      <c r="P35" s="268">
        <f>O35/1000000</f>
        <v>0</v>
      </c>
      <c r="Q35" s="467"/>
    </row>
    <row r="36" spans="1:17" s="451" customFormat="1" ht="15.75" customHeight="1">
      <c r="A36" s="351"/>
      <c r="B36" s="354" t="s">
        <v>26</v>
      </c>
      <c r="C36" s="355"/>
      <c r="D36" s="39"/>
      <c r="E36" s="39"/>
      <c r="F36" s="361"/>
      <c r="G36" s="331"/>
      <c r="H36" s="332"/>
      <c r="I36" s="268"/>
      <c r="J36" s="268"/>
      <c r="K36" s="268"/>
      <c r="L36" s="267"/>
      <c r="M36" s="268"/>
      <c r="N36" s="268"/>
      <c r="O36" s="268"/>
      <c r="P36" s="268"/>
      <c r="Q36" s="455"/>
    </row>
    <row r="37" spans="1:17" s="451" customFormat="1" ht="15">
      <c r="A37" s="351">
        <v>25</v>
      </c>
      <c r="B37" s="317" t="s">
        <v>45</v>
      </c>
      <c r="C37" s="355">
        <v>4864854</v>
      </c>
      <c r="D37" s="43" t="s">
        <v>12</v>
      </c>
      <c r="E37" s="40" t="s">
        <v>339</v>
      </c>
      <c r="F37" s="361">
        <v>1000</v>
      </c>
      <c r="G37" s="331">
        <v>999838</v>
      </c>
      <c r="H37" s="332">
        <v>999838</v>
      </c>
      <c r="I37" s="268">
        <f>G37-H37</f>
        <v>0</v>
      </c>
      <c r="J37" s="268">
        <f>$F37*I37</f>
        <v>0</v>
      </c>
      <c r="K37" s="268">
        <f>J37/1000000</f>
        <v>0</v>
      </c>
      <c r="L37" s="331">
        <v>8433</v>
      </c>
      <c r="M37" s="332">
        <v>7289</v>
      </c>
      <c r="N37" s="268">
        <f>L37-M37</f>
        <v>1144</v>
      </c>
      <c r="O37" s="268">
        <f>$F37*N37</f>
        <v>1144000</v>
      </c>
      <c r="P37" s="268">
        <f>O37/1000000</f>
        <v>1.144</v>
      </c>
      <c r="Q37" s="486"/>
    </row>
    <row r="38" spans="1:17" s="451" customFormat="1" ht="15.75" customHeight="1">
      <c r="A38" s="351"/>
      <c r="B38" s="354" t="s">
        <v>102</v>
      </c>
      <c r="C38" s="355"/>
      <c r="D38" s="39"/>
      <c r="E38" s="39"/>
      <c r="F38" s="361"/>
      <c r="G38" s="331"/>
      <c r="H38" s="332"/>
      <c r="I38" s="268"/>
      <c r="J38" s="268"/>
      <c r="K38" s="268"/>
      <c r="L38" s="267"/>
      <c r="M38" s="268"/>
      <c r="N38" s="268"/>
      <c r="O38" s="268"/>
      <c r="P38" s="268"/>
      <c r="Q38" s="455"/>
    </row>
    <row r="39" spans="1:17" s="451" customFormat="1" ht="17.25" customHeight="1">
      <c r="A39" s="351">
        <v>26</v>
      </c>
      <c r="B39" s="352" t="s">
        <v>103</v>
      </c>
      <c r="C39" s="355">
        <v>5295159</v>
      </c>
      <c r="D39" s="39" t="s">
        <v>12</v>
      </c>
      <c r="E39" s="40" t="s">
        <v>339</v>
      </c>
      <c r="F39" s="361">
        <v>-1000</v>
      </c>
      <c r="G39" s="331">
        <v>34418</v>
      </c>
      <c r="H39" s="268">
        <v>33134</v>
      </c>
      <c r="I39" s="268">
        <f>G39-H39</f>
        <v>1284</v>
      </c>
      <c r="J39" s="268">
        <f>$F39*I39</f>
        <v>-1284000</v>
      </c>
      <c r="K39" s="268">
        <f>J39/1000000</f>
        <v>-1.284</v>
      </c>
      <c r="L39" s="331">
        <v>850</v>
      </c>
      <c r="M39" s="268">
        <v>869</v>
      </c>
      <c r="N39" s="268">
        <f>L39-M39</f>
        <v>-19</v>
      </c>
      <c r="O39" s="268">
        <f>$F39*N39</f>
        <v>19000</v>
      </c>
      <c r="P39" s="268">
        <f>O39/1000000</f>
        <v>0.019</v>
      </c>
      <c r="Q39" s="455"/>
    </row>
    <row r="40" spans="1:17" s="451" customFormat="1" ht="15.75" customHeight="1">
      <c r="A40" s="351">
        <v>27</v>
      </c>
      <c r="B40" s="352" t="s">
        <v>104</v>
      </c>
      <c r="C40" s="355">
        <v>4865029</v>
      </c>
      <c r="D40" s="39" t="s">
        <v>12</v>
      </c>
      <c r="E40" s="40" t="s">
        <v>339</v>
      </c>
      <c r="F40" s="361">
        <v>-1000</v>
      </c>
      <c r="G40" s="331">
        <v>17933</v>
      </c>
      <c r="H40" s="268">
        <v>17481</v>
      </c>
      <c r="I40" s="268">
        <f>G40-H40</f>
        <v>452</v>
      </c>
      <c r="J40" s="268">
        <f>$F40*I40</f>
        <v>-452000</v>
      </c>
      <c r="K40" s="268">
        <f>J40/1000000</f>
        <v>-0.452</v>
      </c>
      <c r="L40" s="331">
        <v>999663</v>
      </c>
      <c r="M40" s="268">
        <v>999748</v>
      </c>
      <c r="N40" s="268">
        <f>L40-M40</f>
        <v>-85</v>
      </c>
      <c r="O40" s="268">
        <f>$F40*N40</f>
        <v>85000</v>
      </c>
      <c r="P40" s="268">
        <f>O40/1000000</f>
        <v>0.085</v>
      </c>
      <c r="Q40" s="467"/>
    </row>
    <row r="41" spans="1:17" s="451" customFormat="1" ht="15.75" customHeight="1">
      <c r="A41" s="351">
        <v>28</v>
      </c>
      <c r="B41" s="352" t="s">
        <v>105</v>
      </c>
      <c r="C41" s="355">
        <v>5128420</v>
      </c>
      <c r="D41" s="39" t="s">
        <v>12</v>
      </c>
      <c r="E41" s="40" t="s">
        <v>339</v>
      </c>
      <c r="F41" s="361">
        <v>-1000</v>
      </c>
      <c r="G41" s="331">
        <v>989316</v>
      </c>
      <c r="H41" s="268">
        <v>989332</v>
      </c>
      <c r="I41" s="268">
        <f>G41-H41</f>
        <v>-16</v>
      </c>
      <c r="J41" s="268">
        <f>$F41*I41</f>
        <v>16000</v>
      </c>
      <c r="K41" s="268">
        <f>J41/1000000</f>
        <v>0.016</v>
      </c>
      <c r="L41" s="331">
        <v>990793</v>
      </c>
      <c r="M41" s="268">
        <v>990846</v>
      </c>
      <c r="N41" s="268">
        <f>L41-M41</f>
        <v>-53</v>
      </c>
      <c r="O41" s="268">
        <f>$F41*N41</f>
        <v>53000</v>
      </c>
      <c r="P41" s="268">
        <f>O41/1000000</f>
        <v>0.053</v>
      </c>
      <c r="Q41" s="485"/>
    </row>
    <row r="42" spans="1:17" s="451" customFormat="1" ht="15.75" customHeight="1">
      <c r="A42" s="351">
        <v>29</v>
      </c>
      <c r="B42" s="317" t="s">
        <v>106</v>
      </c>
      <c r="C42" s="355">
        <v>4864906</v>
      </c>
      <c r="D42" s="39" t="s">
        <v>12</v>
      </c>
      <c r="E42" s="40" t="s">
        <v>339</v>
      </c>
      <c r="F42" s="361">
        <v>-1000</v>
      </c>
      <c r="G42" s="331">
        <v>993808</v>
      </c>
      <c r="H42" s="268">
        <v>993728</v>
      </c>
      <c r="I42" s="268">
        <f>G42-H42</f>
        <v>80</v>
      </c>
      <c r="J42" s="268">
        <f>$F42*I42</f>
        <v>-80000</v>
      </c>
      <c r="K42" s="268">
        <f>J42/1000000</f>
        <v>-0.08</v>
      </c>
      <c r="L42" s="331">
        <v>998466</v>
      </c>
      <c r="M42" s="268">
        <v>998605</v>
      </c>
      <c r="N42" s="268">
        <f>L42-M42</f>
        <v>-139</v>
      </c>
      <c r="O42" s="268">
        <f>$F42*N42</f>
        <v>139000</v>
      </c>
      <c r="P42" s="268">
        <f>O42/1000000</f>
        <v>0.139</v>
      </c>
      <c r="Q42" s="473"/>
    </row>
    <row r="43" spans="1:17" s="451" customFormat="1" ht="15.75" customHeight="1">
      <c r="A43" s="351"/>
      <c r="B43" s="354" t="s">
        <v>399</v>
      </c>
      <c r="C43" s="355"/>
      <c r="D43" s="459"/>
      <c r="E43" s="460"/>
      <c r="F43" s="361"/>
      <c r="G43" s="267"/>
      <c r="H43" s="268"/>
      <c r="I43" s="268"/>
      <c r="J43" s="268"/>
      <c r="K43" s="268"/>
      <c r="L43" s="267"/>
      <c r="M43" s="268"/>
      <c r="N43" s="268"/>
      <c r="O43" s="268"/>
      <c r="P43" s="268"/>
      <c r="Q43" s="756"/>
    </row>
    <row r="44" spans="1:17" s="451" customFormat="1" ht="15.75" customHeight="1">
      <c r="A44" s="351">
        <v>30</v>
      </c>
      <c r="B44" s="352" t="s">
        <v>103</v>
      </c>
      <c r="C44" s="355">
        <v>5295177</v>
      </c>
      <c r="D44" s="459" t="s">
        <v>12</v>
      </c>
      <c r="E44" s="460" t="s">
        <v>339</v>
      </c>
      <c r="F44" s="361">
        <v>-1000</v>
      </c>
      <c r="G44" s="331">
        <v>997411</v>
      </c>
      <c r="H44" s="268">
        <v>997554</v>
      </c>
      <c r="I44" s="268">
        <f>G44-H44</f>
        <v>-143</v>
      </c>
      <c r="J44" s="268">
        <f>$F44*I44</f>
        <v>143000</v>
      </c>
      <c r="K44" s="268">
        <f>J44/1000000</f>
        <v>0.143</v>
      </c>
      <c r="L44" s="331">
        <v>985897</v>
      </c>
      <c r="M44" s="268">
        <v>985925</v>
      </c>
      <c r="N44" s="268">
        <f>L44-M44</f>
        <v>-28</v>
      </c>
      <c r="O44" s="268">
        <f>$F44*N44</f>
        <v>28000</v>
      </c>
      <c r="P44" s="268">
        <f>O44/1000000</f>
        <v>0.028</v>
      </c>
      <c r="Q44" s="708"/>
    </row>
    <row r="45" spans="1:17" s="451" customFormat="1" ht="15.75" customHeight="1">
      <c r="A45" s="351">
        <v>31</v>
      </c>
      <c r="B45" s="352" t="s">
        <v>402</v>
      </c>
      <c r="C45" s="355">
        <v>5128456</v>
      </c>
      <c r="D45" s="459" t="s">
        <v>12</v>
      </c>
      <c r="E45" s="460" t="s">
        <v>339</v>
      </c>
      <c r="F45" s="361">
        <v>-1000</v>
      </c>
      <c r="G45" s="331">
        <v>998013</v>
      </c>
      <c r="H45" s="268">
        <v>998251</v>
      </c>
      <c r="I45" s="268">
        <f>G45-H45</f>
        <v>-238</v>
      </c>
      <c r="J45" s="268">
        <f>$F45*I45</f>
        <v>238000</v>
      </c>
      <c r="K45" s="268">
        <f>J45/1000000</f>
        <v>0.238</v>
      </c>
      <c r="L45" s="331">
        <v>289</v>
      </c>
      <c r="M45" s="268">
        <v>293</v>
      </c>
      <c r="N45" s="268">
        <f>L45-M45</f>
        <v>-4</v>
      </c>
      <c r="O45" s="268">
        <f>$F45*N45</f>
        <v>4000</v>
      </c>
      <c r="P45" s="268">
        <f>O45/1000000</f>
        <v>0.004</v>
      </c>
      <c r="Q45" s="461"/>
    </row>
    <row r="46" spans="1:17" s="451" customFormat="1" ht="15.75" customHeight="1">
      <c r="A46" s="351">
        <v>32</v>
      </c>
      <c r="B46" s="352" t="s">
        <v>400</v>
      </c>
      <c r="C46" s="355">
        <v>5128443</v>
      </c>
      <c r="D46" s="459" t="s">
        <v>12</v>
      </c>
      <c r="E46" s="460" t="s">
        <v>339</v>
      </c>
      <c r="F46" s="361">
        <v>-2000</v>
      </c>
      <c r="G46" s="331">
        <v>999161</v>
      </c>
      <c r="H46" s="268">
        <v>999531</v>
      </c>
      <c r="I46" s="268">
        <f>G46-H46</f>
        <v>-370</v>
      </c>
      <c r="J46" s="268">
        <f>$F46*I46</f>
        <v>740000</v>
      </c>
      <c r="K46" s="268">
        <f>J46/1000000</f>
        <v>0.74</v>
      </c>
      <c r="L46" s="331">
        <v>30</v>
      </c>
      <c r="M46" s="268">
        <v>30</v>
      </c>
      <c r="N46" s="268">
        <f>L46-M46</f>
        <v>0</v>
      </c>
      <c r="O46" s="268">
        <f>$F46*N46</f>
        <v>0</v>
      </c>
      <c r="P46" s="268">
        <f>O46/1000000</f>
        <v>0</v>
      </c>
      <c r="Q46" s="772"/>
    </row>
    <row r="47" spans="1:17" s="451" customFormat="1" ht="15.75" customHeight="1">
      <c r="A47" s="351"/>
      <c r="B47" s="354" t="s">
        <v>41</v>
      </c>
      <c r="C47" s="355"/>
      <c r="D47" s="39"/>
      <c r="E47" s="39"/>
      <c r="F47" s="361"/>
      <c r="G47" s="331"/>
      <c r="H47" s="332"/>
      <c r="I47" s="268"/>
      <c r="J47" s="268"/>
      <c r="K47" s="268"/>
      <c r="L47" s="267"/>
      <c r="M47" s="268"/>
      <c r="N47" s="268"/>
      <c r="O47" s="268"/>
      <c r="P47" s="268"/>
      <c r="Q47" s="455"/>
    </row>
    <row r="48" spans="1:17" s="451" customFormat="1" ht="15.75" customHeight="1">
      <c r="A48" s="351"/>
      <c r="B48" s="353" t="s">
        <v>18</v>
      </c>
      <c r="C48" s="355"/>
      <c r="D48" s="43"/>
      <c r="E48" s="43"/>
      <c r="F48" s="361"/>
      <c r="G48" s="331"/>
      <c r="H48" s="332"/>
      <c r="I48" s="268"/>
      <c r="J48" s="268"/>
      <c r="K48" s="268"/>
      <c r="L48" s="267"/>
      <c r="M48" s="268"/>
      <c r="N48" s="268"/>
      <c r="O48" s="268"/>
      <c r="P48" s="268"/>
      <c r="Q48" s="455"/>
    </row>
    <row r="49" spans="1:17" s="451" customFormat="1" ht="15.75" customHeight="1">
      <c r="A49" s="351">
        <v>33</v>
      </c>
      <c r="B49" s="352" t="s">
        <v>19</v>
      </c>
      <c r="C49" s="355">
        <v>4864875</v>
      </c>
      <c r="D49" s="39" t="s">
        <v>12</v>
      </c>
      <c r="E49" s="40" t="s">
        <v>339</v>
      </c>
      <c r="F49" s="361">
        <v>1000</v>
      </c>
      <c r="G49" s="331">
        <v>1268</v>
      </c>
      <c r="H49" s="268">
        <v>1273</v>
      </c>
      <c r="I49" s="268">
        <f>G49-H49</f>
        <v>-5</v>
      </c>
      <c r="J49" s="268">
        <f>$F49*I49</f>
        <v>-5000</v>
      </c>
      <c r="K49" s="268">
        <f>J49/1000000</f>
        <v>-0.005</v>
      </c>
      <c r="L49" s="331">
        <v>597</v>
      </c>
      <c r="M49" s="268">
        <v>581</v>
      </c>
      <c r="N49" s="268">
        <f>L49-M49</f>
        <v>16</v>
      </c>
      <c r="O49" s="268">
        <f>$F49*N49</f>
        <v>16000</v>
      </c>
      <c r="P49" s="268">
        <f>O49/1000000</f>
        <v>0.016</v>
      </c>
      <c r="Q49" s="767"/>
    </row>
    <row r="50" spans="1:17" s="451" customFormat="1" ht="15.75" customHeight="1">
      <c r="A50" s="351">
        <v>34</v>
      </c>
      <c r="B50" s="352" t="s">
        <v>20</v>
      </c>
      <c r="C50" s="355">
        <v>4864914</v>
      </c>
      <c r="D50" s="39" t="s">
        <v>12</v>
      </c>
      <c r="E50" s="40" t="s">
        <v>339</v>
      </c>
      <c r="F50" s="361">
        <v>400</v>
      </c>
      <c r="G50" s="331">
        <v>2737</v>
      </c>
      <c r="H50" s="268">
        <v>2704</v>
      </c>
      <c r="I50" s="268">
        <f>G50-H50</f>
        <v>33</v>
      </c>
      <c r="J50" s="268">
        <f>$F50*I50</f>
        <v>13200</v>
      </c>
      <c r="K50" s="268">
        <f>J50/1000000</f>
        <v>0.0132</v>
      </c>
      <c r="L50" s="331">
        <v>461</v>
      </c>
      <c r="M50" s="268">
        <v>435</v>
      </c>
      <c r="N50" s="268">
        <f>L50-M50</f>
        <v>26</v>
      </c>
      <c r="O50" s="268">
        <f>$F50*N50</f>
        <v>10400</v>
      </c>
      <c r="P50" s="268">
        <f>O50/1000000</f>
        <v>0.0104</v>
      </c>
      <c r="Q50" s="455"/>
    </row>
    <row r="51" spans="1:17" ht="15.75" customHeight="1">
      <c r="A51" s="351"/>
      <c r="B51" s="354" t="s">
        <v>116</v>
      </c>
      <c r="C51" s="355"/>
      <c r="D51" s="39"/>
      <c r="E51" s="39"/>
      <c r="F51" s="361"/>
      <c r="G51" s="329"/>
      <c r="H51" s="378"/>
      <c r="I51" s="378"/>
      <c r="J51" s="378"/>
      <c r="K51" s="378"/>
      <c r="L51" s="379"/>
      <c r="M51" s="378"/>
      <c r="N51" s="378"/>
      <c r="O51" s="378"/>
      <c r="P51" s="378"/>
      <c r="Q51" s="146"/>
    </row>
    <row r="52" spans="1:17" s="451" customFormat="1" ht="15.75" customHeight="1">
      <c r="A52" s="351">
        <v>35</v>
      </c>
      <c r="B52" s="352" t="s">
        <v>117</v>
      </c>
      <c r="C52" s="355">
        <v>5295199</v>
      </c>
      <c r="D52" s="39" t="s">
        <v>12</v>
      </c>
      <c r="E52" s="40" t="s">
        <v>339</v>
      </c>
      <c r="F52" s="361">
        <v>1000</v>
      </c>
      <c r="G52" s="331">
        <v>998183</v>
      </c>
      <c r="H52" s="268">
        <v>998183</v>
      </c>
      <c r="I52" s="268">
        <f>G52-H52</f>
        <v>0</v>
      </c>
      <c r="J52" s="268">
        <f>$F52*I52</f>
        <v>0</v>
      </c>
      <c r="K52" s="268">
        <f>J52/1000000</f>
        <v>0</v>
      </c>
      <c r="L52" s="331">
        <v>1170</v>
      </c>
      <c r="M52" s="268">
        <v>1170</v>
      </c>
      <c r="N52" s="268">
        <f>L52-M52</f>
        <v>0</v>
      </c>
      <c r="O52" s="268">
        <f>$F52*N52</f>
        <v>0</v>
      </c>
      <c r="P52" s="268">
        <f>O52/1000000</f>
        <v>0</v>
      </c>
      <c r="Q52" s="455"/>
    </row>
    <row r="53" spans="1:17" s="491" customFormat="1" ht="15.75" customHeight="1">
      <c r="A53" s="339">
        <v>36</v>
      </c>
      <c r="B53" s="317" t="s">
        <v>118</v>
      </c>
      <c r="C53" s="355">
        <v>4864828</v>
      </c>
      <c r="D53" s="43" t="s">
        <v>12</v>
      </c>
      <c r="E53" s="40" t="s">
        <v>339</v>
      </c>
      <c r="F53" s="355">
        <v>133</v>
      </c>
      <c r="G53" s="331">
        <v>32</v>
      </c>
      <c r="H53" s="268">
        <v>33</v>
      </c>
      <c r="I53" s="268">
        <f>G53-H53</f>
        <v>-1</v>
      </c>
      <c r="J53" s="268">
        <f>$F53*I53</f>
        <v>-133</v>
      </c>
      <c r="K53" s="268">
        <f>J53/1000000</f>
        <v>-0.000133</v>
      </c>
      <c r="L53" s="331">
        <v>13870</v>
      </c>
      <c r="M53" s="268">
        <v>13492</v>
      </c>
      <c r="N53" s="268">
        <f>L53-M53</f>
        <v>378</v>
      </c>
      <c r="O53" s="268">
        <f>$F53*N53</f>
        <v>50274</v>
      </c>
      <c r="P53" s="268">
        <f>O53/1000000</f>
        <v>0.050274</v>
      </c>
      <c r="Q53" s="331"/>
    </row>
    <row r="54" spans="1:17" s="451" customFormat="1" ht="15.75" customHeight="1">
      <c r="A54" s="339"/>
      <c r="B54" s="353" t="s">
        <v>434</v>
      </c>
      <c r="C54" s="355"/>
      <c r="D54" s="43"/>
      <c r="E54" s="40"/>
      <c r="F54" s="355"/>
      <c r="G54" s="331"/>
      <c r="H54" s="332"/>
      <c r="I54" s="268"/>
      <c r="J54" s="268"/>
      <c r="K54" s="268"/>
      <c r="L54" s="331"/>
      <c r="M54" s="332"/>
      <c r="N54" s="268"/>
      <c r="O54" s="268"/>
      <c r="P54" s="268"/>
      <c r="Q54" s="331"/>
    </row>
    <row r="55" spans="1:17" s="451" customFormat="1" ht="15.75" customHeight="1">
      <c r="A55" s="339">
        <v>37</v>
      </c>
      <c r="B55" s="317" t="s">
        <v>35</v>
      </c>
      <c r="C55" s="355">
        <v>5295145</v>
      </c>
      <c r="D55" s="43" t="s">
        <v>12</v>
      </c>
      <c r="E55" s="40" t="s">
        <v>339</v>
      </c>
      <c r="F55" s="355">
        <v>-1000</v>
      </c>
      <c r="G55" s="331">
        <v>983385</v>
      </c>
      <c r="H55" s="332">
        <v>983534</v>
      </c>
      <c r="I55" s="268">
        <f>G55-H55</f>
        <v>-149</v>
      </c>
      <c r="J55" s="268">
        <f>$F55*I55</f>
        <v>149000</v>
      </c>
      <c r="K55" s="268">
        <f>J55/1000000</f>
        <v>0.149</v>
      </c>
      <c r="L55" s="331">
        <v>990186</v>
      </c>
      <c r="M55" s="332">
        <v>990186</v>
      </c>
      <c r="N55" s="268">
        <f>L55-M55</f>
        <v>0</v>
      </c>
      <c r="O55" s="268">
        <f>$F55*N55</f>
        <v>0</v>
      </c>
      <c r="P55" s="268">
        <f>O55/1000000</f>
        <v>0</v>
      </c>
      <c r="Q55" s="331"/>
    </row>
    <row r="56" spans="1:17" s="494" customFormat="1" ht="15.75" customHeight="1" thickBot="1">
      <c r="A56" s="764">
        <v>38</v>
      </c>
      <c r="B56" s="765" t="s">
        <v>172</v>
      </c>
      <c r="C56" s="356">
        <v>5295146</v>
      </c>
      <c r="D56" s="356" t="s">
        <v>12</v>
      </c>
      <c r="E56" s="356" t="s">
        <v>339</v>
      </c>
      <c r="F56" s="356">
        <v>-1000</v>
      </c>
      <c r="G56" s="453">
        <v>996741</v>
      </c>
      <c r="H56" s="356">
        <v>996864</v>
      </c>
      <c r="I56" s="356">
        <f>G56-H56</f>
        <v>-123</v>
      </c>
      <c r="J56" s="356">
        <f>$F56*I56</f>
        <v>123000</v>
      </c>
      <c r="K56" s="356">
        <f>J56/1000000</f>
        <v>0.123</v>
      </c>
      <c r="L56" s="453">
        <v>999928</v>
      </c>
      <c r="M56" s="356">
        <v>999928</v>
      </c>
      <c r="N56" s="356">
        <f>L56-M56</f>
        <v>0</v>
      </c>
      <c r="O56" s="356">
        <f>$F56*N56</f>
        <v>0</v>
      </c>
      <c r="P56" s="356">
        <f>O56/1000000</f>
        <v>0</v>
      </c>
      <c r="Q56" s="453"/>
    </row>
    <row r="57" spans="1:17" s="451" customFormat="1" ht="15.75" customHeight="1" thickTop="1">
      <c r="A57" s="339"/>
      <c r="B57" s="317"/>
      <c r="C57" s="355"/>
      <c r="D57" s="43"/>
      <c r="E57" s="40"/>
      <c r="F57" s="355"/>
      <c r="G57" s="332"/>
      <c r="H57" s="332"/>
      <c r="I57" s="268"/>
      <c r="J57" s="268"/>
      <c r="K57" s="268"/>
      <c r="L57" s="332"/>
      <c r="M57" s="332"/>
      <c r="N57" s="268"/>
      <c r="O57" s="268"/>
      <c r="P57" s="268"/>
      <c r="Q57" s="491"/>
    </row>
    <row r="58" spans="2:16" ht="16.5">
      <c r="B58" s="15" t="s">
        <v>136</v>
      </c>
      <c r="F58" s="192"/>
      <c r="I58" s="16"/>
      <c r="J58" s="16"/>
      <c r="K58" s="384">
        <f>SUM(K8:K56)-K31</f>
        <v>-0.4522830000000002</v>
      </c>
      <c r="N58" s="16"/>
      <c r="O58" s="16"/>
      <c r="P58" s="384">
        <f>SUM(P8:P56)-P31</f>
        <v>-0.8469870000000017</v>
      </c>
    </row>
    <row r="59" spans="2:16" ht="1.5" customHeight="1">
      <c r="B59" s="15"/>
      <c r="F59" s="192"/>
      <c r="I59" s="16"/>
      <c r="J59" s="16"/>
      <c r="K59" s="27"/>
      <c r="N59" s="16"/>
      <c r="O59" s="16"/>
      <c r="P59" s="27"/>
    </row>
    <row r="60" spans="2:16" ht="16.5">
      <c r="B60" s="15" t="s">
        <v>137</v>
      </c>
      <c r="F60" s="192"/>
      <c r="I60" s="16"/>
      <c r="J60" s="16"/>
      <c r="K60" s="384">
        <f>SUM(K58:K59)</f>
        <v>-0.4522830000000002</v>
      </c>
      <c r="N60" s="16"/>
      <c r="O60" s="16"/>
      <c r="P60" s="384">
        <f>SUM(P58:P59)</f>
        <v>-0.8469870000000017</v>
      </c>
    </row>
    <row r="61" ht="15">
      <c r="F61" s="192"/>
    </row>
    <row r="62" spans="6:17" ht="15">
      <c r="F62" s="192"/>
      <c r="Q62" s="247" t="str">
        <f>NDPL!$Q$1</f>
        <v>AUGUST-2018</v>
      </c>
    </row>
    <row r="63" ht="15">
      <c r="F63" s="192"/>
    </row>
    <row r="64" spans="6:17" ht="15">
      <c r="F64" s="192"/>
      <c r="Q64" s="247"/>
    </row>
    <row r="65" spans="1:16" ht="18.75" thickBot="1">
      <c r="A65" s="85" t="s">
        <v>241</v>
      </c>
      <c r="F65" s="192"/>
      <c r="G65" s="6"/>
      <c r="H65" s="6"/>
      <c r="I65" s="45" t="s">
        <v>7</v>
      </c>
      <c r="J65" s="17"/>
      <c r="K65" s="17"/>
      <c r="L65" s="17"/>
      <c r="M65" s="17"/>
      <c r="N65" s="45" t="s">
        <v>387</v>
      </c>
      <c r="O65" s="17"/>
      <c r="P65" s="17"/>
    </row>
    <row r="66" spans="1:17" ht="39.75" thickBot="1" thickTop="1">
      <c r="A66" s="34" t="s">
        <v>8</v>
      </c>
      <c r="B66" s="31" t="s">
        <v>9</v>
      </c>
      <c r="C66" s="32" t="s">
        <v>1</v>
      </c>
      <c r="D66" s="32" t="s">
        <v>2</v>
      </c>
      <c r="E66" s="32" t="s">
        <v>3</v>
      </c>
      <c r="F66" s="32" t="s">
        <v>10</v>
      </c>
      <c r="G66" s="34" t="str">
        <f>NDPL!G5</f>
        <v>FINAL READING 31/08/2018</v>
      </c>
      <c r="H66" s="32" t="str">
        <f>NDPL!H5</f>
        <v>INTIAL READING 01/08/2018</v>
      </c>
      <c r="I66" s="32" t="s">
        <v>4</v>
      </c>
      <c r="J66" s="32" t="s">
        <v>5</v>
      </c>
      <c r="K66" s="32" t="s">
        <v>6</v>
      </c>
      <c r="L66" s="34" t="str">
        <f>NDPL!G5</f>
        <v>FINAL READING 31/08/2018</v>
      </c>
      <c r="M66" s="32" t="str">
        <f>NDPL!H5</f>
        <v>INTIAL READING 01/08/2018</v>
      </c>
      <c r="N66" s="32" t="s">
        <v>4</v>
      </c>
      <c r="O66" s="32" t="s">
        <v>5</v>
      </c>
      <c r="P66" s="32" t="s">
        <v>6</v>
      </c>
      <c r="Q66" s="33" t="s">
        <v>302</v>
      </c>
    </row>
    <row r="67" spans="1:16" ht="17.25" thickBot="1" thickTop="1">
      <c r="A67" s="18"/>
      <c r="B67" s="86"/>
      <c r="C67" s="18"/>
      <c r="D67" s="18"/>
      <c r="E67" s="18"/>
      <c r="F67" s="3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7" ht="15.75" customHeight="1" thickTop="1">
      <c r="A68" s="349"/>
      <c r="B68" s="350" t="s">
        <v>122</v>
      </c>
      <c r="C68" s="35"/>
      <c r="D68" s="35"/>
      <c r="E68" s="35"/>
      <c r="F68" s="319"/>
      <c r="G68" s="28"/>
      <c r="H68" s="463"/>
      <c r="I68" s="463"/>
      <c r="J68" s="463"/>
      <c r="K68" s="463"/>
      <c r="L68" s="28"/>
      <c r="M68" s="463"/>
      <c r="N68" s="463"/>
      <c r="O68" s="463"/>
      <c r="P68" s="463"/>
      <c r="Q68" s="546"/>
    </row>
    <row r="69" spans="1:17" s="451" customFormat="1" ht="15.75" customHeight="1">
      <c r="A69" s="351">
        <v>1</v>
      </c>
      <c r="B69" s="352" t="s">
        <v>15</v>
      </c>
      <c r="C69" s="355">
        <v>4864994</v>
      </c>
      <c r="D69" s="39" t="s">
        <v>12</v>
      </c>
      <c r="E69" s="40" t="s">
        <v>339</v>
      </c>
      <c r="F69" s="361">
        <v>-1000</v>
      </c>
      <c r="G69" s="331">
        <v>999600</v>
      </c>
      <c r="H69" s="332">
        <v>999623</v>
      </c>
      <c r="I69" s="332">
        <f>G69-H69</f>
        <v>-23</v>
      </c>
      <c r="J69" s="332">
        <f>$F69*I69</f>
        <v>23000</v>
      </c>
      <c r="K69" s="332">
        <f>J69/1000000</f>
        <v>0.023</v>
      </c>
      <c r="L69" s="331">
        <v>998769</v>
      </c>
      <c r="M69" s="332">
        <v>999249</v>
      </c>
      <c r="N69" s="332">
        <f>L69-M69</f>
        <v>-480</v>
      </c>
      <c r="O69" s="332">
        <f>$F69*N69</f>
        <v>480000</v>
      </c>
      <c r="P69" s="332">
        <f>O69/1000000</f>
        <v>0.48</v>
      </c>
      <c r="Q69" s="455"/>
    </row>
    <row r="70" spans="1:17" s="451" customFormat="1" ht="15.75" customHeight="1">
      <c r="A70" s="351">
        <v>2</v>
      </c>
      <c r="B70" s="352" t="s">
        <v>16</v>
      </c>
      <c r="C70" s="355">
        <v>5295153</v>
      </c>
      <c r="D70" s="39" t="s">
        <v>12</v>
      </c>
      <c r="E70" s="40" t="s">
        <v>339</v>
      </c>
      <c r="F70" s="361">
        <v>-1000</v>
      </c>
      <c r="G70" s="331">
        <v>999814</v>
      </c>
      <c r="H70" s="332">
        <v>999814</v>
      </c>
      <c r="I70" s="332">
        <f>G70-H70</f>
        <v>0</v>
      </c>
      <c r="J70" s="332">
        <f>$F70*I70</f>
        <v>0</v>
      </c>
      <c r="K70" s="332">
        <f>J70/1000000</f>
        <v>0</v>
      </c>
      <c r="L70" s="331">
        <v>998116</v>
      </c>
      <c r="M70" s="332">
        <v>998970</v>
      </c>
      <c r="N70" s="332">
        <f>L70-M70</f>
        <v>-854</v>
      </c>
      <c r="O70" s="332">
        <f>$F70*N70</f>
        <v>854000</v>
      </c>
      <c r="P70" s="332">
        <f>O70/1000000</f>
        <v>0.854</v>
      </c>
      <c r="Q70" s="455"/>
    </row>
    <row r="71" spans="1:17" s="451" customFormat="1" ht="15.75" customHeight="1">
      <c r="A71" s="351"/>
      <c r="B71" s="352"/>
      <c r="C71" s="355"/>
      <c r="D71" s="39"/>
      <c r="E71" s="40"/>
      <c r="F71" s="361">
        <v>-1000</v>
      </c>
      <c r="G71" s="331"/>
      <c r="H71" s="332"/>
      <c r="I71" s="332"/>
      <c r="J71" s="332"/>
      <c r="K71" s="332"/>
      <c r="L71" s="331">
        <v>999277</v>
      </c>
      <c r="M71" s="332">
        <v>999361</v>
      </c>
      <c r="N71" s="332">
        <f>L71-M71</f>
        <v>-84</v>
      </c>
      <c r="O71" s="332">
        <f>$F71*N71</f>
        <v>84000</v>
      </c>
      <c r="P71" s="332">
        <f>O71/1000000</f>
        <v>0.084</v>
      </c>
      <c r="Q71" s="455"/>
    </row>
    <row r="72" spans="1:17" s="451" customFormat="1" ht="15">
      <c r="A72" s="351">
        <v>3</v>
      </c>
      <c r="B72" s="352" t="s">
        <v>17</v>
      </c>
      <c r="C72" s="355">
        <v>4865033</v>
      </c>
      <c r="D72" s="39" t="s">
        <v>12</v>
      </c>
      <c r="E72" s="40" t="s">
        <v>339</v>
      </c>
      <c r="F72" s="361">
        <v>-1000</v>
      </c>
      <c r="G72" s="331">
        <v>996216</v>
      </c>
      <c r="H72" s="332">
        <v>996219</v>
      </c>
      <c r="I72" s="332">
        <f>G72-H72</f>
        <v>-3</v>
      </c>
      <c r="J72" s="332">
        <f>$F72*I72</f>
        <v>3000</v>
      </c>
      <c r="K72" s="332">
        <f>J72/1000000</f>
        <v>0.003</v>
      </c>
      <c r="L72" s="331">
        <v>995834</v>
      </c>
      <c r="M72" s="332">
        <v>996552</v>
      </c>
      <c r="N72" s="332">
        <f>L72-M72</f>
        <v>-718</v>
      </c>
      <c r="O72" s="332">
        <f>$F72*N72</f>
        <v>718000</v>
      </c>
      <c r="P72" s="332">
        <f>O72/1000000</f>
        <v>0.718</v>
      </c>
      <c r="Q72" s="452"/>
    </row>
    <row r="73" spans="1:17" s="451" customFormat="1" ht="15">
      <c r="A73" s="351">
        <v>4</v>
      </c>
      <c r="B73" s="352" t="s">
        <v>162</v>
      </c>
      <c r="C73" s="355">
        <v>5100231</v>
      </c>
      <c r="D73" s="39" t="s">
        <v>12</v>
      </c>
      <c r="E73" s="40" t="s">
        <v>339</v>
      </c>
      <c r="F73" s="361">
        <v>-2000</v>
      </c>
      <c r="G73" s="331">
        <v>982356</v>
      </c>
      <c r="H73" s="268">
        <v>982515</v>
      </c>
      <c r="I73" s="332">
        <f>G73-H73</f>
        <v>-159</v>
      </c>
      <c r="J73" s="332">
        <f>$F73*I73</f>
        <v>318000</v>
      </c>
      <c r="K73" s="332">
        <f>J73/1000000</f>
        <v>0.318</v>
      </c>
      <c r="L73" s="331">
        <v>971222</v>
      </c>
      <c r="M73" s="268">
        <v>971418</v>
      </c>
      <c r="N73" s="332">
        <f>L73-M73</f>
        <v>-196</v>
      </c>
      <c r="O73" s="332">
        <f>$F73*N73</f>
        <v>392000</v>
      </c>
      <c r="P73" s="332">
        <f>O73/1000000</f>
        <v>0.392</v>
      </c>
      <c r="Q73" s="489"/>
    </row>
    <row r="74" spans="1:17" s="451" customFormat="1" ht="15.75" customHeight="1">
      <c r="A74" s="351"/>
      <c r="B74" s="353" t="s">
        <v>123</v>
      </c>
      <c r="C74" s="355"/>
      <c r="D74" s="43"/>
      <c r="E74" s="43"/>
      <c r="F74" s="361"/>
      <c r="G74" s="331"/>
      <c r="H74" s="268"/>
      <c r="I74" s="472"/>
      <c r="J74" s="472"/>
      <c r="K74" s="472"/>
      <c r="L74" s="331"/>
      <c r="M74" s="268"/>
      <c r="N74" s="472"/>
      <c r="O74" s="472"/>
      <c r="P74" s="472"/>
      <c r="Q74" s="455"/>
    </row>
    <row r="75" spans="1:17" s="451" customFormat="1" ht="15.75" customHeight="1">
      <c r="A75" s="351">
        <v>5</v>
      </c>
      <c r="B75" s="352" t="s">
        <v>124</v>
      </c>
      <c r="C75" s="355">
        <v>4864978</v>
      </c>
      <c r="D75" s="39" t="s">
        <v>12</v>
      </c>
      <c r="E75" s="40" t="s">
        <v>339</v>
      </c>
      <c r="F75" s="361">
        <v>-1000</v>
      </c>
      <c r="G75" s="331">
        <v>1863</v>
      </c>
      <c r="H75" s="268">
        <v>1672</v>
      </c>
      <c r="I75" s="472">
        <f aca="true" t="shared" si="12" ref="I75:I81">G75-H75</f>
        <v>191</v>
      </c>
      <c r="J75" s="472">
        <f aca="true" t="shared" si="13" ref="J75:J81">$F75*I75</f>
        <v>-191000</v>
      </c>
      <c r="K75" s="472">
        <f aca="true" t="shared" si="14" ref="K75:K81">J75/1000000</f>
        <v>-0.191</v>
      </c>
      <c r="L75" s="331">
        <v>998812</v>
      </c>
      <c r="M75" s="268">
        <v>998832</v>
      </c>
      <c r="N75" s="472">
        <f aca="true" t="shared" si="15" ref="N75:N81">L75-M75</f>
        <v>-20</v>
      </c>
      <c r="O75" s="472">
        <f aca="true" t="shared" si="16" ref="O75:O81">$F75*N75</f>
        <v>20000</v>
      </c>
      <c r="P75" s="472">
        <f aca="true" t="shared" si="17" ref="P75:P81">O75/1000000</f>
        <v>0.02</v>
      </c>
      <c r="Q75" s="455"/>
    </row>
    <row r="76" spans="1:17" s="451" customFormat="1" ht="15.75" customHeight="1">
      <c r="A76" s="351">
        <v>6</v>
      </c>
      <c r="B76" s="352" t="s">
        <v>125</v>
      </c>
      <c r="C76" s="355">
        <v>5128449</v>
      </c>
      <c r="D76" s="39" t="s">
        <v>12</v>
      </c>
      <c r="E76" s="40" t="s">
        <v>339</v>
      </c>
      <c r="F76" s="361">
        <v>-1000</v>
      </c>
      <c r="G76" s="331">
        <v>995266</v>
      </c>
      <c r="H76" s="268">
        <v>995145</v>
      </c>
      <c r="I76" s="472">
        <f t="shared" si="12"/>
        <v>121</v>
      </c>
      <c r="J76" s="472">
        <f t="shared" si="13"/>
        <v>-121000</v>
      </c>
      <c r="K76" s="472">
        <f t="shared" si="14"/>
        <v>-0.121</v>
      </c>
      <c r="L76" s="331">
        <v>997785</v>
      </c>
      <c r="M76" s="268">
        <v>997943</v>
      </c>
      <c r="N76" s="472">
        <f t="shared" si="15"/>
        <v>-158</v>
      </c>
      <c r="O76" s="472">
        <f t="shared" si="16"/>
        <v>158000</v>
      </c>
      <c r="P76" s="472">
        <f t="shared" si="17"/>
        <v>0.158</v>
      </c>
      <c r="Q76" s="455"/>
    </row>
    <row r="77" spans="1:17" s="451" customFormat="1" ht="15.75" customHeight="1">
      <c r="A77" s="351">
        <v>7</v>
      </c>
      <c r="B77" s="352" t="s">
        <v>126</v>
      </c>
      <c r="C77" s="355">
        <v>5295141</v>
      </c>
      <c r="D77" s="39" t="s">
        <v>12</v>
      </c>
      <c r="E77" s="40" t="s">
        <v>339</v>
      </c>
      <c r="F77" s="361">
        <v>-1000</v>
      </c>
      <c r="G77" s="331">
        <v>3401</v>
      </c>
      <c r="H77" s="268">
        <v>3065</v>
      </c>
      <c r="I77" s="472">
        <f t="shared" si="12"/>
        <v>336</v>
      </c>
      <c r="J77" s="472">
        <f t="shared" si="13"/>
        <v>-336000</v>
      </c>
      <c r="K77" s="472">
        <f t="shared" si="14"/>
        <v>-0.336</v>
      </c>
      <c r="L77" s="331">
        <v>999511</v>
      </c>
      <c r="M77" s="268">
        <v>999537</v>
      </c>
      <c r="N77" s="472">
        <f t="shared" si="15"/>
        <v>-26</v>
      </c>
      <c r="O77" s="472">
        <f t="shared" si="16"/>
        <v>26000</v>
      </c>
      <c r="P77" s="472">
        <f t="shared" si="17"/>
        <v>0.026</v>
      </c>
      <c r="Q77" s="455"/>
    </row>
    <row r="78" spans="1:17" s="451" customFormat="1" ht="15.75" customHeight="1">
      <c r="A78" s="351">
        <v>8</v>
      </c>
      <c r="B78" s="352" t="s">
        <v>127</v>
      </c>
      <c r="C78" s="355">
        <v>4865167</v>
      </c>
      <c r="D78" s="39" t="s">
        <v>12</v>
      </c>
      <c r="E78" s="40" t="s">
        <v>339</v>
      </c>
      <c r="F78" s="361">
        <v>-1000</v>
      </c>
      <c r="G78" s="331">
        <v>1655</v>
      </c>
      <c r="H78" s="268">
        <v>1655</v>
      </c>
      <c r="I78" s="472">
        <f t="shared" si="12"/>
        <v>0</v>
      </c>
      <c r="J78" s="472">
        <f t="shared" si="13"/>
        <v>0</v>
      </c>
      <c r="K78" s="472">
        <f t="shared" si="14"/>
        <v>0</v>
      </c>
      <c r="L78" s="331">
        <v>980809</v>
      </c>
      <c r="M78" s="268">
        <v>980809</v>
      </c>
      <c r="N78" s="472">
        <f t="shared" si="15"/>
        <v>0</v>
      </c>
      <c r="O78" s="472">
        <f t="shared" si="16"/>
        <v>0</v>
      </c>
      <c r="P78" s="472">
        <f t="shared" si="17"/>
        <v>0</v>
      </c>
      <c r="Q78" s="455"/>
    </row>
    <row r="79" spans="1:17" s="499" customFormat="1" ht="15">
      <c r="A79" s="798">
        <v>9</v>
      </c>
      <c r="B79" s="799" t="s">
        <v>128</v>
      </c>
      <c r="C79" s="800">
        <v>5295134</v>
      </c>
      <c r="D79" s="61" t="s">
        <v>12</v>
      </c>
      <c r="E79" s="62" t="s">
        <v>339</v>
      </c>
      <c r="F79" s="361">
        <v>-1000</v>
      </c>
      <c r="G79" s="331">
        <v>991981</v>
      </c>
      <c r="H79" s="268">
        <v>991811</v>
      </c>
      <c r="I79" s="472">
        <f t="shared" si="12"/>
        <v>170</v>
      </c>
      <c r="J79" s="472">
        <f t="shared" si="13"/>
        <v>-170000</v>
      </c>
      <c r="K79" s="472">
        <f t="shared" si="14"/>
        <v>-0.17</v>
      </c>
      <c r="L79" s="331">
        <v>937191</v>
      </c>
      <c r="M79" s="268">
        <v>937259</v>
      </c>
      <c r="N79" s="472">
        <f t="shared" si="15"/>
        <v>-68</v>
      </c>
      <c r="O79" s="472">
        <f t="shared" si="16"/>
        <v>68000</v>
      </c>
      <c r="P79" s="472">
        <f t="shared" si="17"/>
        <v>0.068</v>
      </c>
      <c r="Q79" s="801"/>
    </row>
    <row r="80" spans="1:17" s="499" customFormat="1" ht="15">
      <c r="A80" s="798"/>
      <c r="B80" s="799"/>
      <c r="C80" s="800"/>
      <c r="D80" s="61"/>
      <c r="E80" s="62"/>
      <c r="F80" s="361">
        <v>-1000</v>
      </c>
      <c r="G80" s="331">
        <v>983693</v>
      </c>
      <c r="H80" s="268">
        <v>983628</v>
      </c>
      <c r="I80" s="472">
        <f t="shared" si="12"/>
        <v>65</v>
      </c>
      <c r="J80" s="472">
        <f t="shared" si="13"/>
        <v>-65000</v>
      </c>
      <c r="K80" s="472">
        <f t="shared" si="14"/>
        <v>-0.065</v>
      </c>
      <c r="L80" s="331"/>
      <c r="M80" s="268"/>
      <c r="N80" s="472"/>
      <c r="O80" s="472"/>
      <c r="P80" s="472"/>
      <c r="Q80" s="801"/>
    </row>
    <row r="81" spans="1:17" s="451" customFormat="1" ht="15.75" customHeight="1">
      <c r="A81" s="351">
        <v>10</v>
      </c>
      <c r="B81" s="352" t="s">
        <v>129</v>
      </c>
      <c r="C81" s="355">
        <v>5295135</v>
      </c>
      <c r="D81" s="39" t="s">
        <v>12</v>
      </c>
      <c r="E81" s="40" t="s">
        <v>339</v>
      </c>
      <c r="F81" s="361">
        <v>-1000</v>
      </c>
      <c r="G81" s="331">
        <v>960095</v>
      </c>
      <c r="H81" s="268">
        <v>960065</v>
      </c>
      <c r="I81" s="332">
        <f t="shared" si="12"/>
        <v>30</v>
      </c>
      <c r="J81" s="332">
        <f t="shared" si="13"/>
        <v>-30000</v>
      </c>
      <c r="K81" s="332">
        <f t="shared" si="14"/>
        <v>-0.03</v>
      </c>
      <c r="L81" s="331">
        <v>989486</v>
      </c>
      <c r="M81" s="268">
        <v>989522</v>
      </c>
      <c r="N81" s="332">
        <f t="shared" si="15"/>
        <v>-36</v>
      </c>
      <c r="O81" s="332">
        <f t="shared" si="16"/>
        <v>36000</v>
      </c>
      <c r="P81" s="332">
        <f t="shared" si="17"/>
        <v>0.036</v>
      </c>
      <c r="Q81" s="489"/>
    </row>
    <row r="82" spans="1:17" s="451" customFormat="1" ht="15.75" customHeight="1">
      <c r="A82" s="351"/>
      <c r="B82" s="354" t="s">
        <v>130</v>
      </c>
      <c r="C82" s="355"/>
      <c r="D82" s="39"/>
      <c r="E82" s="39"/>
      <c r="F82" s="361"/>
      <c r="G82" s="331"/>
      <c r="H82" s="332"/>
      <c r="I82" s="472"/>
      <c r="J82" s="472"/>
      <c r="K82" s="472"/>
      <c r="L82" s="331"/>
      <c r="M82" s="472"/>
      <c r="N82" s="472"/>
      <c r="O82" s="472"/>
      <c r="P82" s="472"/>
      <c r="Q82" s="455"/>
    </row>
    <row r="83" spans="1:17" s="451" customFormat="1" ht="15.75" customHeight="1">
      <c r="A83" s="351">
        <v>11</v>
      </c>
      <c r="B83" s="352" t="s">
        <v>131</v>
      </c>
      <c r="C83" s="355">
        <v>5295129</v>
      </c>
      <c r="D83" s="39" t="s">
        <v>12</v>
      </c>
      <c r="E83" s="40" t="s">
        <v>339</v>
      </c>
      <c r="F83" s="361">
        <v>-1000</v>
      </c>
      <c r="G83" s="331">
        <v>3064</v>
      </c>
      <c r="H83" s="332">
        <v>3194</v>
      </c>
      <c r="I83" s="472">
        <f>G83-H83</f>
        <v>-130</v>
      </c>
      <c r="J83" s="472">
        <f>$F83*I83</f>
        <v>130000</v>
      </c>
      <c r="K83" s="472">
        <f>J83/1000000</f>
        <v>0.13</v>
      </c>
      <c r="L83" s="331">
        <v>989820</v>
      </c>
      <c r="M83" s="332">
        <v>989926</v>
      </c>
      <c r="N83" s="472">
        <f>L83-M83</f>
        <v>-106</v>
      </c>
      <c r="O83" s="472">
        <f>$F83*N83</f>
        <v>106000</v>
      </c>
      <c r="P83" s="472">
        <f>O83/1000000</f>
        <v>0.106</v>
      </c>
      <c r="Q83" s="455"/>
    </row>
    <row r="84" spans="1:17" s="451" customFormat="1" ht="15.75" customHeight="1">
      <c r="A84" s="351">
        <v>12</v>
      </c>
      <c r="B84" s="352" t="s">
        <v>132</v>
      </c>
      <c r="C84" s="355">
        <v>4864917</v>
      </c>
      <c r="D84" s="39" t="s">
        <v>12</v>
      </c>
      <c r="E84" s="40" t="s">
        <v>339</v>
      </c>
      <c r="F84" s="361">
        <v>-1000</v>
      </c>
      <c r="G84" s="331">
        <v>959807</v>
      </c>
      <c r="H84" s="332">
        <v>959747</v>
      </c>
      <c r="I84" s="472">
        <f>G84-H84</f>
        <v>60</v>
      </c>
      <c r="J84" s="472">
        <f>$F84*I84</f>
        <v>-60000</v>
      </c>
      <c r="K84" s="472">
        <f>J84/1000000</f>
        <v>-0.06</v>
      </c>
      <c r="L84" s="331">
        <v>827891</v>
      </c>
      <c r="M84" s="332">
        <v>828034</v>
      </c>
      <c r="N84" s="472">
        <f>L84-M84</f>
        <v>-143</v>
      </c>
      <c r="O84" s="472">
        <f>$F84*N84</f>
        <v>143000</v>
      </c>
      <c r="P84" s="472">
        <f>O84/1000000</f>
        <v>0.143</v>
      </c>
      <c r="Q84" s="455"/>
    </row>
    <row r="85" spans="1:17" s="451" customFormat="1" ht="15.75" customHeight="1">
      <c r="A85" s="351"/>
      <c r="B85" s="353" t="s">
        <v>133</v>
      </c>
      <c r="C85" s="355"/>
      <c r="D85" s="43"/>
      <c r="E85" s="43"/>
      <c r="F85" s="361"/>
      <c r="G85" s="331"/>
      <c r="H85" s="332"/>
      <c r="I85" s="472"/>
      <c r="J85" s="472"/>
      <c r="K85" s="472"/>
      <c r="L85" s="331"/>
      <c r="M85" s="472"/>
      <c r="N85" s="472"/>
      <c r="O85" s="472"/>
      <c r="P85" s="472"/>
      <c r="Q85" s="455"/>
    </row>
    <row r="86" spans="1:17" s="451" customFormat="1" ht="19.5" customHeight="1">
      <c r="A86" s="351">
        <v>13</v>
      </c>
      <c r="B86" s="352" t="s">
        <v>134</v>
      </c>
      <c r="C86" s="355">
        <v>4865053</v>
      </c>
      <c r="D86" s="39" t="s">
        <v>12</v>
      </c>
      <c r="E86" s="40" t="s">
        <v>339</v>
      </c>
      <c r="F86" s="361">
        <v>-1000</v>
      </c>
      <c r="G86" s="331">
        <v>24212</v>
      </c>
      <c r="H86" s="268">
        <v>24388</v>
      </c>
      <c r="I86" s="472">
        <f>G86-H86</f>
        <v>-176</v>
      </c>
      <c r="J86" s="472">
        <f>$F86*I86</f>
        <v>176000</v>
      </c>
      <c r="K86" s="472">
        <f>J86/1000000</f>
        <v>0.176</v>
      </c>
      <c r="L86" s="331">
        <v>33503</v>
      </c>
      <c r="M86" s="268">
        <v>33630</v>
      </c>
      <c r="N86" s="472">
        <f>L86-M86</f>
        <v>-127</v>
      </c>
      <c r="O86" s="472">
        <f>$F86*N86</f>
        <v>127000</v>
      </c>
      <c r="P86" s="472">
        <f>O86/1000000</f>
        <v>0.127</v>
      </c>
      <c r="Q86" s="466"/>
    </row>
    <row r="87" spans="1:17" s="451" customFormat="1" ht="19.5" customHeight="1">
      <c r="A87" s="351">
        <v>14</v>
      </c>
      <c r="B87" s="352" t="s">
        <v>135</v>
      </c>
      <c r="C87" s="355">
        <v>5128445</v>
      </c>
      <c r="D87" s="39" t="s">
        <v>12</v>
      </c>
      <c r="E87" s="40" t="s">
        <v>339</v>
      </c>
      <c r="F87" s="361">
        <v>-1000</v>
      </c>
      <c r="G87" s="331">
        <v>10713</v>
      </c>
      <c r="H87" s="268">
        <v>10273</v>
      </c>
      <c r="I87" s="332">
        <f>G87-H87</f>
        <v>440</v>
      </c>
      <c r="J87" s="332">
        <f>$F87*I87</f>
        <v>-440000</v>
      </c>
      <c r="K87" s="332">
        <f>J87/1000000</f>
        <v>-0.44</v>
      </c>
      <c r="L87" s="331">
        <v>135</v>
      </c>
      <c r="M87" s="268">
        <v>119</v>
      </c>
      <c r="N87" s="332">
        <f>L87-M87</f>
        <v>16</v>
      </c>
      <c r="O87" s="332">
        <f>$F87*N87</f>
        <v>-16000</v>
      </c>
      <c r="P87" s="332">
        <f>O87/1000000</f>
        <v>-0.016</v>
      </c>
      <c r="Q87" s="466"/>
    </row>
    <row r="88" spans="1:17" s="451" customFormat="1" ht="19.5" customHeight="1">
      <c r="A88" s="351">
        <v>15</v>
      </c>
      <c r="B88" s="352" t="s">
        <v>401</v>
      </c>
      <c r="C88" s="355">
        <v>5295165</v>
      </c>
      <c r="D88" s="39" t="s">
        <v>12</v>
      </c>
      <c r="E88" s="40" t="s">
        <v>339</v>
      </c>
      <c r="F88" s="361">
        <v>-1000</v>
      </c>
      <c r="G88" s="331">
        <v>986728</v>
      </c>
      <c r="H88" s="268">
        <v>987144</v>
      </c>
      <c r="I88" s="332">
        <f>G88-H88</f>
        <v>-416</v>
      </c>
      <c r="J88" s="332">
        <f>$F88*I88</f>
        <v>416000</v>
      </c>
      <c r="K88" s="332">
        <f>J88/1000000</f>
        <v>0.416</v>
      </c>
      <c r="L88" s="331">
        <v>919565</v>
      </c>
      <c r="M88" s="268">
        <v>919578</v>
      </c>
      <c r="N88" s="332">
        <f>L88-M88</f>
        <v>-13</v>
      </c>
      <c r="O88" s="332">
        <f>$F88*N88</f>
        <v>13000</v>
      </c>
      <c r="P88" s="332">
        <f>O88/1000000</f>
        <v>0.013</v>
      </c>
      <c r="Q88" s="466"/>
    </row>
    <row r="89" spans="1:17" s="451" customFormat="1" ht="14.25" customHeight="1">
      <c r="A89" s="351"/>
      <c r="B89" s="354" t="s">
        <v>140</v>
      </c>
      <c r="C89" s="355"/>
      <c r="D89" s="39"/>
      <c r="E89" s="39"/>
      <c r="F89" s="361"/>
      <c r="G89" s="381"/>
      <c r="H89" s="332"/>
      <c r="I89" s="332"/>
      <c r="J89" s="332"/>
      <c r="K89" s="332"/>
      <c r="L89" s="381"/>
      <c r="M89" s="332"/>
      <c r="N89" s="332"/>
      <c r="O89" s="332"/>
      <c r="P89" s="332"/>
      <c r="Q89" s="455"/>
    </row>
    <row r="90" spans="1:17" s="494" customFormat="1" ht="15.75" thickBot="1">
      <c r="A90" s="710">
        <v>16</v>
      </c>
      <c r="B90" s="796" t="s">
        <v>141</v>
      </c>
      <c r="C90" s="356">
        <v>4865087</v>
      </c>
      <c r="D90" s="87" t="s">
        <v>12</v>
      </c>
      <c r="E90" s="497" t="s">
        <v>339</v>
      </c>
      <c r="F90" s="356">
        <v>100</v>
      </c>
      <c r="G90" s="453">
        <v>0</v>
      </c>
      <c r="H90" s="454">
        <v>0</v>
      </c>
      <c r="I90" s="454">
        <f>G90-H90</f>
        <v>0</v>
      </c>
      <c r="J90" s="454">
        <f>$F90*I90</f>
        <v>0</v>
      </c>
      <c r="K90" s="454">
        <f>J90/1000000</f>
        <v>0</v>
      </c>
      <c r="L90" s="453">
        <v>0</v>
      </c>
      <c r="M90" s="454">
        <v>0</v>
      </c>
      <c r="N90" s="454">
        <f>L90-M90</f>
        <v>0</v>
      </c>
      <c r="O90" s="454">
        <f>$F90*N90</f>
        <v>0</v>
      </c>
      <c r="P90" s="454">
        <f>O90/1000000</f>
        <v>0</v>
      </c>
      <c r="Q90" s="797"/>
    </row>
    <row r="91" spans="1:17" ht="18.75" thickTop="1">
      <c r="A91" s="451"/>
      <c r="B91" s="294" t="s">
        <v>243</v>
      </c>
      <c r="C91" s="451"/>
      <c r="D91" s="451"/>
      <c r="E91" s="451"/>
      <c r="F91" s="591"/>
      <c r="G91" s="451"/>
      <c r="H91" s="451"/>
      <c r="I91" s="547"/>
      <c r="J91" s="547"/>
      <c r="K91" s="149">
        <f>SUM(K69:K90)</f>
        <v>-0.3469999999999999</v>
      </c>
      <c r="L91" s="491"/>
      <c r="M91" s="451"/>
      <c r="N91" s="547"/>
      <c r="O91" s="547"/>
      <c r="P91" s="149">
        <f>SUM(P69:P90)</f>
        <v>3.2089999999999996</v>
      </c>
      <c r="Q91" s="451"/>
    </row>
    <row r="92" spans="2:16" ht="18">
      <c r="B92" s="294"/>
      <c r="F92" s="192"/>
      <c r="I92" s="16"/>
      <c r="J92" s="16"/>
      <c r="K92" s="19"/>
      <c r="L92" s="17"/>
      <c r="N92" s="16"/>
      <c r="O92" s="16"/>
      <c r="P92" s="296"/>
    </row>
    <row r="93" spans="2:16" ht="18">
      <c r="B93" s="294" t="s">
        <v>143</v>
      </c>
      <c r="F93" s="192"/>
      <c r="I93" s="16"/>
      <c r="J93" s="16"/>
      <c r="K93" s="348">
        <f>SUM(K91:K92)</f>
        <v>-0.3469999999999999</v>
      </c>
      <c r="L93" s="17"/>
      <c r="N93" s="16"/>
      <c r="O93" s="16"/>
      <c r="P93" s="348">
        <f>SUM(P91:P92)</f>
        <v>3.2089999999999996</v>
      </c>
    </row>
    <row r="94" spans="6:16" ht="15">
      <c r="F94" s="192"/>
      <c r="I94" s="16"/>
      <c r="J94" s="16"/>
      <c r="K94" s="19"/>
      <c r="L94" s="17"/>
      <c r="N94" s="16"/>
      <c r="O94" s="16"/>
      <c r="P94" s="19"/>
    </row>
    <row r="95" spans="6:16" ht="15">
      <c r="F95" s="192"/>
      <c r="I95" s="16"/>
      <c r="J95" s="16"/>
      <c r="K95" s="19"/>
      <c r="L95" s="17"/>
      <c r="N95" s="16"/>
      <c r="O95" s="16"/>
      <c r="P95" s="19"/>
    </row>
    <row r="96" spans="6:18" ht="15">
      <c r="F96" s="192"/>
      <c r="I96" s="16"/>
      <c r="J96" s="16"/>
      <c r="K96" s="19"/>
      <c r="L96" s="17"/>
      <c r="N96" s="16"/>
      <c r="O96" s="16"/>
      <c r="P96" s="19"/>
      <c r="Q96" s="247" t="str">
        <f>NDPL!Q1</f>
        <v>AUGUST-2018</v>
      </c>
      <c r="R96" s="247"/>
    </row>
    <row r="97" spans="1:16" ht="18.75" thickBot="1">
      <c r="A97" s="307" t="s">
        <v>242</v>
      </c>
      <c r="F97" s="192"/>
      <c r="G97" s="6"/>
      <c r="H97" s="6"/>
      <c r="I97" s="45" t="s">
        <v>7</v>
      </c>
      <c r="J97" s="17"/>
      <c r="K97" s="17"/>
      <c r="L97" s="17"/>
      <c r="M97" s="17"/>
      <c r="N97" s="45" t="s">
        <v>387</v>
      </c>
      <c r="O97" s="17"/>
      <c r="P97" s="17"/>
    </row>
    <row r="98" spans="1:17" ht="48" customHeight="1" thickBot="1" thickTop="1">
      <c r="A98" s="34" t="s">
        <v>8</v>
      </c>
      <c r="B98" s="31" t="s">
        <v>9</v>
      </c>
      <c r="C98" s="32" t="s">
        <v>1</v>
      </c>
      <c r="D98" s="32" t="s">
        <v>2</v>
      </c>
      <c r="E98" s="32" t="s">
        <v>3</v>
      </c>
      <c r="F98" s="32" t="s">
        <v>10</v>
      </c>
      <c r="G98" s="34" t="str">
        <f>NDPL!G5</f>
        <v>FINAL READING 31/08/2018</v>
      </c>
      <c r="H98" s="32" t="str">
        <f>NDPL!H5</f>
        <v>INTIAL READING 01/08/2018</v>
      </c>
      <c r="I98" s="32" t="s">
        <v>4</v>
      </c>
      <c r="J98" s="32" t="s">
        <v>5</v>
      </c>
      <c r="K98" s="32" t="s">
        <v>6</v>
      </c>
      <c r="L98" s="34" t="str">
        <f>NDPL!G5</f>
        <v>FINAL READING 31/08/2018</v>
      </c>
      <c r="M98" s="32" t="str">
        <f>NDPL!H5</f>
        <v>INTIAL READING 01/08/2018</v>
      </c>
      <c r="N98" s="32" t="s">
        <v>4</v>
      </c>
      <c r="O98" s="32" t="s">
        <v>5</v>
      </c>
      <c r="P98" s="32" t="s">
        <v>6</v>
      </c>
      <c r="Q98" s="33" t="s">
        <v>302</v>
      </c>
    </row>
    <row r="99" spans="1:16" ht="17.25" thickBot="1" thickTop="1">
      <c r="A99" s="5"/>
      <c r="B99" s="42"/>
      <c r="C99" s="4"/>
      <c r="D99" s="4"/>
      <c r="E99" s="4"/>
      <c r="F99" s="320"/>
      <c r="G99" s="4"/>
      <c r="H99" s="4"/>
      <c r="I99" s="4"/>
      <c r="J99" s="4"/>
      <c r="K99" s="4"/>
      <c r="L99" s="18"/>
      <c r="M99" s="4"/>
      <c r="N99" s="4"/>
      <c r="O99" s="4"/>
      <c r="P99" s="4"/>
    </row>
    <row r="100" spans="1:17" ht="15.75" customHeight="1" thickTop="1">
      <c r="A100" s="349"/>
      <c r="B100" s="358" t="s">
        <v>31</v>
      </c>
      <c r="C100" s="359"/>
      <c r="D100" s="80"/>
      <c r="E100" s="88"/>
      <c r="F100" s="321"/>
      <c r="G100" s="30"/>
      <c r="H100" s="23"/>
      <c r="I100" s="24"/>
      <c r="J100" s="24"/>
      <c r="K100" s="24"/>
      <c r="L100" s="22"/>
      <c r="M100" s="23"/>
      <c r="N100" s="24"/>
      <c r="O100" s="24"/>
      <c r="P100" s="24"/>
      <c r="Q100" s="145"/>
    </row>
    <row r="101" spans="1:17" s="451" customFormat="1" ht="15.75" customHeight="1">
      <c r="A101" s="351">
        <v>1</v>
      </c>
      <c r="B101" s="352" t="s">
        <v>32</v>
      </c>
      <c r="C101" s="355">
        <v>4864791</v>
      </c>
      <c r="D101" s="459" t="s">
        <v>12</v>
      </c>
      <c r="E101" s="460" t="s">
        <v>339</v>
      </c>
      <c r="F101" s="361">
        <v>-266.67</v>
      </c>
      <c r="G101" s="331">
        <v>999485</v>
      </c>
      <c r="H101" s="268">
        <v>999992</v>
      </c>
      <c r="I101" s="268">
        <f>G101-H101</f>
        <v>-507</v>
      </c>
      <c r="J101" s="268">
        <f>$F101*I101</f>
        <v>135201.69</v>
      </c>
      <c r="K101" s="791">
        <f>J101/1000000</f>
        <v>0.13520169</v>
      </c>
      <c r="L101" s="331">
        <v>999999</v>
      </c>
      <c r="M101" s="268">
        <v>999999</v>
      </c>
      <c r="N101" s="268">
        <f>L101-M101</f>
        <v>0</v>
      </c>
      <c r="O101" s="268">
        <f>$F101*N101</f>
        <v>0</v>
      </c>
      <c r="P101" s="791">
        <f>O101/1000000</f>
        <v>0</v>
      </c>
      <c r="Q101" s="485"/>
    </row>
    <row r="102" spans="1:17" s="451" customFormat="1" ht="15.75" customHeight="1">
      <c r="A102" s="351">
        <v>2</v>
      </c>
      <c r="B102" s="352" t="s">
        <v>33</v>
      </c>
      <c r="C102" s="355">
        <v>5128405</v>
      </c>
      <c r="D102" s="39" t="s">
        <v>12</v>
      </c>
      <c r="E102" s="40" t="s">
        <v>339</v>
      </c>
      <c r="F102" s="361">
        <v>-500</v>
      </c>
      <c r="G102" s="331">
        <v>7199</v>
      </c>
      <c r="H102" s="268">
        <v>7193</v>
      </c>
      <c r="I102" s="332">
        <f>G102-H102</f>
        <v>6</v>
      </c>
      <c r="J102" s="332">
        <f>$F102*I102</f>
        <v>-3000</v>
      </c>
      <c r="K102" s="333">
        <f>J102/1000000</f>
        <v>-0.003</v>
      </c>
      <c r="L102" s="331">
        <v>1746</v>
      </c>
      <c r="M102" s="268">
        <v>1747</v>
      </c>
      <c r="N102" s="332">
        <f>L102-M102</f>
        <v>-1</v>
      </c>
      <c r="O102" s="332">
        <f>$F102*N102</f>
        <v>500</v>
      </c>
      <c r="P102" s="333">
        <f>O102/1000000</f>
        <v>0.0005</v>
      </c>
      <c r="Q102" s="455"/>
    </row>
    <row r="103" spans="1:17" s="451" customFormat="1" ht="15.75" customHeight="1">
      <c r="A103" s="351"/>
      <c r="B103" s="354" t="s">
        <v>366</v>
      </c>
      <c r="C103" s="355"/>
      <c r="D103" s="39"/>
      <c r="E103" s="40"/>
      <c r="F103" s="361"/>
      <c r="G103" s="382"/>
      <c r="H103" s="382"/>
      <c r="I103" s="268"/>
      <c r="J103" s="268"/>
      <c r="K103" s="268"/>
      <c r="L103" s="331"/>
      <c r="M103" s="268"/>
      <c r="N103" s="332"/>
      <c r="O103" s="332"/>
      <c r="P103" s="332"/>
      <c r="Q103" s="455"/>
    </row>
    <row r="104" spans="1:17" s="451" customFormat="1" ht="15">
      <c r="A104" s="351">
        <v>3</v>
      </c>
      <c r="B104" s="317" t="s">
        <v>108</v>
      </c>
      <c r="C104" s="355">
        <v>4865107</v>
      </c>
      <c r="D104" s="43" t="s">
        <v>12</v>
      </c>
      <c r="E104" s="40" t="s">
        <v>339</v>
      </c>
      <c r="F104" s="361">
        <v>-266.66</v>
      </c>
      <c r="G104" s="331">
        <v>3870</v>
      </c>
      <c r="H104" s="268">
        <v>3881</v>
      </c>
      <c r="I104" s="268">
        <f>G104-H104</f>
        <v>-11</v>
      </c>
      <c r="J104" s="268">
        <f>$F104*I104</f>
        <v>2933.26</v>
      </c>
      <c r="K104" s="268">
        <f>J104/1000000</f>
        <v>0.00293326</v>
      </c>
      <c r="L104" s="331">
        <v>2201</v>
      </c>
      <c r="M104" s="268">
        <v>2179</v>
      </c>
      <c r="N104" s="332">
        <f>L104-M104</f>
        <v>22</v>
      </c>
      <c r="O104" s="332">
        <f>$F104*N104</f>
        <v>-5866.52</v>
      </c>
      <c r="P104" s="332">
        <f>O104/1000000</f>
        <v>-0.00586652</v>
      </c>
      <c r="Q104" s="486"/>
    </row>
    <row r="105" spans="1:17" s="451" customFormat="1" ht="15.75" customHeight="1">
      <c r="A105" s="351">
        <v>4</v>
      </c>
      <c r="B105" s="352" t="s">
        <v>109</v>
      </c>
      <c r="C105" s="355">
        <v>4865137</v>
      </c>
      <c r="D105" s="39" t="s">
        <v>12</v>
      </c>
      <c r="E105" s="40" t="s">
        <v>339</v>
      </c>
      <c r="F105" s="361">
        <v>-100</v>
      </c>
      <c r="G105" s="331">
        <v>79457</v>
      </c>
      <c r="H105" s="268">
        <v>79480</v>
      </c>
      <c r="I105" s="268">
        <f>G105-H105</f>
        <v>-23</v>
      </c>
      <c r="J105" s="268">
        <f aca="true" t="shared" si="18" ref="J105:J110">$F105*I105</f>
        <v>2300</v>
      </c>
      <c r="K105" s="268">
        <f aca="true" t="shared" si="19" ref="K105:K110">J105/1000000</f>
        <v>0.0023</v>
      </c>
      <c r="L105" s="331">
        <v>149307</v>
      </c>
      <c r="M105" s="268">
        <v>149288</v>
      </c>
      <c r="N105" s="332">
        <f>L105-M105</f>
        <v>19</v>
      </c>
      <c r="O105" s="332">
        <f aca="true" t="shared" si="20" ref="O105:O110">$F105*N105</f>
        <v>-1900</v>
      </c>
      <c r="P105" s="332">
        <f aca="true" t="shared" si="21" ref="P105:P110">O105/1000000</f>
        <v>-0.0019</v>
      </c>
      <c r="Q105" s="455"/>
    </row>
    <row r="106" spans="1:17" s="451" customFormat="1" ht="15">
      <c r="A106" s="351">
        <v>5</v>
      </c>
      <c r="B106" s="352" t="s">
        <v>110</v>
      </c>
      <c r="C106" s="355">
        <v>4865136</v>
      </c>
      <c r="D106" s="39" t="s">
        <v>12</v>
      </c>
      <c r="E106" s="40" t="s">
        <v>339</v>
      </c>
      <c r="F106" s="361">
        <v>-200</v>
      </c>
      <c r="G106" s="331">
        <v>999826</v>
      </c>
      <c r="H106" s="268">
        <v>999891</v>
      </c>
      <c r="I106" s="268">
        <f>G106-H106</f>
        <v>-65</v>
      </c>
      <c r="J106" s="268">
        <f>$F106*I106</f>
        <v>13000</v>
      </c>
      <c r="K106" s="268">
        <f>J106/1000000</f>
        <v>0.013</v>
      </c>
      <c r="L106" s="331">
        <v>998986</v>
      </c>
      <c r="M106" s="268">
        <v>999005</v>
      </c>
      <c r="N106" s="332">
        <f>L106-M106</f>
        <v>-19</v>
      </c>
      <c r="O106" s="332">
        <f>$F106*N106</f>
        <v>3800</v>
      </c>
      <c r="P106" s="332">
        <f>O106/1000000</f>
        <v>0.0038</v>
      </c>
      <c r="Q106" s="783"/>
    </row>
    <row r="107" spans="1:17" s="451" customFormat="1" ht="15">
      <c r="A107" s="351">
        <v>6</v>
      </c>
      <c r="B107" s="352" t="s">
        <v>111</v>
      </c>
      <c r="C107" s="355">
        <v>5295200</v>
      </c>
      <c r="D107" s="39" t="s">
        <v>12</v>
      </c>
      <c r="E107" s="40" t="s">
        <v>339</v>
      </c>
      <c r="F107" s="361">
        <v>-200</v>
      </c>
      <c r="G107" s="331">
        <v>50491</v>
      </c>
      <c r="H107" s="268">
        <v>50099</v>
      </c>
      <c r="I107" s="268">
        <f>G107-H107</f>
        <v>392</v>
      </c>
      <c r="J107" s="268">
        <f t="shared" si="18"/>
        <v>-78400</v>
      </c>
      <c r="K107" s="268">
        <f t="shared" si="19"/>
        <v>-0.0784</v>
      </c>
      <c r="L107" s="331">
        <v>124435</v>
      </c>
      <c r="M107" s="268">
        <v>124229</v>
      </c>
      <c r="N107" s="332">
        <f>L107-M107</f>
        <v>206</v>
      </c>
      <c r="O107" s="332">
        <f t="shared" si="20"/>
        <v>-41200</v>
      </c>
      <c r="P107" s="332">
        <f t="shared" si="21"/>
        <v>-0.0412</v>
      </c>
      <c r="Q107" s="702"/>
    </row>
    <row r="108" spans="1:17" s="451" customFormat="1" ht="15">
      <c r="A108" s="351">
        <v>7</v>
      </c>
      <c r="B108" s="352" t="s">
        <v>112</v>
      </c>
      <c r="C108" s="355">
        <v>4865050</v>
      </c>
      <c r="D108" s="39" t="s">
        <v>12</v>
      </c>
      <c r="E108" s="40" t="s">
        <v>339</v>
      </c>
      <c r="F108" s="361">
        <v>-800</v>
      </c>
      <c r="G108" s="331">
        <v>19464</v>
      </c>
      <c r="H108" s="268">
        <v>19265</v>
      </c>
      <c r="I108" s="268">
        <f aca="true" t="shared" si="22" ref="I108:I113">G108-H108</f>
        <v>199</v>
      </c>
      <c r="J108" s="268">
        <f t="shared" si="18"/>
        <v>-159200</v>
      </c>
      <c r="K108" s="268">
        <f t="shared" si="19"/>
        <v>-0.1592</v>
      </c>
      <c r="L108" s="331">
        <v>14499</v>
      </c>
      <c r="M108" s="268">
        <v>14475</v>
      </c>
      <c r="N108" s="332">
        <f aca="true" t="shared" si="23" ref="N108:N113">L108-M108</f>
        <v>24</v>
      </c>
      <c r="O108" s="332">
        <f t="shared" si="20"/>
        <v>-19200</v>
      </c>
      <c r="P108" s="332">
        <f t="shared" si="21"/>
        <v>-0.0192</v>
      </c>
      <c r="Q108" s="466"/>
    </row>
    <row r="109" spans="1:17" s="451" customFormat="1" ht="15.75" customHeight="1">
      <c r="A109" s="351">
        <v>8</v>
      </c>
      <c r="B109" s="352" t="s">
        <v>362</v>
      </c>
      <c r="C109" s="355">
        <v>4865004</v>
      </c>
      <c r="D109" s="39" t="s">
        <v>12</v>
      </c>
      <c r="E109" s="40" t="s">
        <v>339</v>
      </c>
      <c r="F109" s="361">
        <v>-800</v>
      </c>
      <c r="G109" s="331">
        <v>1009</v>
      </c>
      <c r="H109" s="268">
        <v>665</v>
      </c>
      <c r="I109" s="268">
        <f>G109-H109</f>
        <v>344</v>
      </c>
      <c r="J109" s="268">
        <f>$F109*I109</f>
        <v>-275200</v>
      </c>
      <c r="K109" s="268">
        <f>J109/1000000</f>
        <v>-0.2752</v>
      </c>
      <c r="L109" s="331">
        <v>680</v>
      </c>
      <c r="M109" s="268">
        <v>643</v>
      </c>
      <c r="N109" s="332">
        <f>L109-M109</f>
        <v>37</v>
      </c>
      <c r="O109" s="332">
        <f>$F109*N109</f>
        <v>-29600</v>
      </c>
      <c r="P109" s="332">
        <f>O109/1000000</f>
        <v>-0.0296</v>
      </c>
      <c r="Q109" s="486"/>
    </row>
    <row r="110" spans="1:17" s="451" customFormat="1" ht="15.75" customHeight="1">
      <c r="A110" s="351">
        <v>9</v>
      </c>
      <c r="B110" s="352" t="s">
        <v>384</v>
      </c>
      <c r="C110" s="355">
        <v>5128434</v>
      </c>
      <c r="D110" s="39" t="s">
        <v>12</v>
      </c>
      <c r="E110" s="40" t="s">
        <v>339</v>
      </c>
      <c r="F110" s="361">
        <v>-800</v>
      </c>
      <c r="G110" s="331">
        <v>969729</v>
      </c>
      <c r="H110" s="268">
        <v>969950</v>
      </c>
      <c r="I110" s="268">
        <f t="shared" si="22"/>
        <v>-221</v>
      </c>
      <c r="J110" s="268">
        <f t="shared" si="18"/>
        <v>176800</v>
      </c>
      <c r="K110" s="268">
        <f t="shared" si="19"/>
        <v>0.1768</v>
      </c>
      <c r="L110" s="331">
        <v>985977</v>
      </c>
      <c r="M110" s="268">
        <v>985996</v>
      </c>
      <c r="N110" s="332">
        <f t="shared" si="23"/>
        <v>-19</v>
      </c>
      <c r="O110" s="332">
        <f t="shared" si="20"/>
        <v>15200</v>
      </c>
      <c r="P110" s="332">
        <f t="shared" si="21"/>
        <v>0.0152</v>
      </c>
      <c r="Q110" s="455"/>
    </row>
    <row r="111" spans="1:17" s="451" customFormat="1" ht="15.75" customHeight="1">
      <c r="A111" s="351">
        <v>10</v>
      </c>
      <c r="B111" s="352" t="s">
        <v>383</v>
      </c>
      <c r="C111" s="355">
        <v>4864998</v>
      </c>
      <c r="D111" s="39" t="s">
        <v>12</v>
      </c>
      <c r="E111" s="40" t="s">
        <v>339</v>
      </c>
      <c r="F111" s="361">
        <v>-800</v>
      </c>
      <c r="G111" s="331">
        <v>973790</v>
      </c>
      <c r="H111" s="268">
        <v>974351</v>
      </c>
      <c r="I111" s="268">
        <f>G111-H111</f>
        <v>-561</v>
      </c>
      <c r="J111" s="268">
        <f>$F111*I111</f>
        <v>448800</v>
      </c>
      <c r="K111" s="268">
        <f>J111/1000000</f>
        <v>0.4488</v>
      </c>
      <c r="L111" s="331">
        <v>986629</v>
      </c>
      <c r="M111" s="268">
        <v>986715</v>
      </c>
      <c r="N111" s="332">
        <f>L111-M111</f>
        <v>-86</v>
      </c>
      <c r="O111" s="332">
        <f>$F111*N111</f>
        <v>68800</v>
      </c>
      <c r="P111" s="332">
        <f>O111/1000000</f>
        <v>0.0688</v>
      </c>
      <c r="Q111" s="455"/>
    </row>
    <row r="112" spans="1:17" s="451" customFormat="1" ht="15.75" customHeight="1">
      <c r="A112" s="351">
        <v>11</v>
      </c>
      <c r="B112" s="352" t="s">
        <v>377</v>
      </c>
      <c r="C112" s="355">
        <v>4864993</v>
      </c>
      <c r="D112" s="161" t="s">
        <v>12</v>
      </c>
      <c r="E112" s="250" t="s">
        <v>339</v>
      </c>
      <c r="F112" s="361">
        <v>-800</v>
      </c>
      <c r="G112" s="331">
        <v>982718</v>
      </c>
      <c r="H112" s="268">
        <v>983047</v>
      </c>
      <c r="I112" s="268">
        <f>G112-H112</f>
        <v>-329</v>
      </c>
      <c r="J112" s="268">
        <f>$F112*I112</f>
        <v>263200</v>
      </c>
      <c r="K112" s="268">
        <f>J112/1000000</f>
        <v>0.2632</v>
      </c>
      <c r="L112" s="331">
        <v>992736</v>
      </c>
      <c r="M112" s="268">
        <v>992839</v>
      </c>
      <c r="N112" s="332">
        <f>L112-M112</f>
        <v>-103</v>
      </c>
      <c r="O112" s="332">
        <f>$F112*N112</f>
        <v>82400</v>
      </c>
      <c r="P112" s="332">
        <f>O112/1000000</f>
        <v>0.0824</v>
      </c>
      <c r="Q112" s="456"/>
    </row>
    <row r="113" spans="1:17" s="451" customFormat="1" ht="15.75" customHeight="1">
      <c r="A113" s="351">
        <v>12</v>
      </c>
      <c r="B113" s="352" t="s">
        <v>419</v>
      </c>
      <c r="C113" s="355">
        <v>5128447</v>
      </c>
      <c r="D113" s="161" t="s">
        <v>12</v>
      </c>
      <c r="E113" s="250" t="s">
        <v>339</v>
      </c>
      <c r="F113" s="361">
        <v>-800</v>
      </c>
      <c r="G113" s="331">
        <v>973042</v>
      </c>
      <c r="H113" s="268">
        <v>973361</v>
      </c>
      <c r="I113" s="268">
        <f t="shared" si="22"/>
        <v>-319</v>
      </c>
      <c r="J113" s="268">
        <f>$F113*I113</f>
        <v>255200</v>
      </c>
      <c r="K113" s="268">
        <f>J113/1000000</f>
        <v>0.2552</v>
      </c>
      <c r="L113" s="331">
        <v>994436</v>
      </c>
      <c r="M113" s="268">
        <v>994449</v>
      </c>
      <c r="N113" s="332">
        <f t="shared" si="23"/>
        <v>-13</v>
      </c>
      <c r="O113" s="332">
        <f>$F113*N113</f>
        <v>10400</v>
      </c>
      <c r="P113" s="332">
        <f>O113/1000000</f>
        <v>0.0104</v>
      </c>
      <c r="Q113" s="487"/>
    </row>
    <row r="114" spans="1:17" s="451" customFormat="1" ht="15.75" customHeight="1">
      <c r="A114" s="351"/>
      <c r="B114" s="353" t="s">
        <v>367</v>
      </c>
      <c r="C114" s="355"/>
      <c r="D114" s="43"/>
      <c r="E114" s="43"/>
      <c r="F114" s="361"/>
      <c r="G114" s="382"/>
      <c r="H114" s="268"/>
      <c r="I114" s="268"/>
      <c r="J114" s="268"/>
      <c r="K114" s="268"/>
      <c r="L114" s="331"/>
      <c r="M114" s="332"/>
      <c r="N114" s="332"/>
      <c r="O114" s="332"/>
      <c r="P114" s="332"/>
      <c r="Q114" s="455"/>
    </row>
    <row r="115" spans="1:17" s="451" customFormat="1" ht="15.75" customHeight="1">
      <c r="A115" s="351">
        <v>13</v>
      </c>
      <c r="B115" s="352" t="s">
        <v>113</v>
      </c>
      <c r="C115" s="355">
        <v>4864951</v>
      </c>
      <c r="D115" s="39" t="s">
        <v>12</v>
      </c>
      <c r="E115" s="40" t="s">
        <v>339</v>
      </c>
      <c r="F115" s="361">
        <v>-1000</v>
      </c>
      <c r="G115" s="331">
        <v>967264</v>
      </c>
      <c r="H115" s="332">
        <v>967848</v>
      </c>
      <c r="I115" s="268">
        <f>G115-H115</f>
        <v>-584</v>
      </c>
      <c r="J115" s="268">
        <f>$F115*I115</f>
        <v>584000</v>
      </c>
      <c r="K115" s="268">
        <f>J115/1000000</f>
        <v>0.584</v>
      </c>
      <c r="L115" s="331">
        <v>31720</v>
      </c>
      <c r="M115" s="332">
        <v>31729</v>
      </c>
      <c r="N115" s="332">
        <f>L115-M115</f>
        <v>-9</v>
      </c>
      <c r="O115" s="332">
        <f>$F115*N115</f>
        <v>9000</v>
      </c>
      <c r="P115" s="332">
        <f>O115/1000000</f>
        <v>0.009</v>
      </c>
      <c r="Q115" s="455"/>
    </row>
    <row r="116" spans="1:17" s="451" customFormat="1" ht="15.75" customHeight="1">
      <c r="A116" s="351">
        <v>14</v>
      </c>
      <c r="B116" s="352" t="s">
        <v>114</v>
      </c>
      <c r="C116" s="355">
        <v>4865016</v>
      </c>
      <c r="D116" s="39" t="s">
        <v>12</v>
      </c>
      <c r="E116" s="40" t="s">
        <v>339</v>
      </c>
      <c r="F116" s="361">
        <v>-800</v>
      </c>
      <c r="G116" s="331">
        <v>7</v>
      </c>
      <c r="H116" s="332">
        <v>7</v>
      </c>
      <c r="I116" s="268">
        <f>G116-H116</f>
        <v>0</v>
      </c>
      <c r="J116" s="268">
        <f>$F116*I116</f>
        <v>0</v>
      </c>
      <c r="K116" s="268">
        <f>J116/1000000</f>
        <v>0</v>
      </c>
      <c r="L116" s="331">
        <v>999722</v>
      </c>
      <c r="M116" s="332">
        <v>999722</v>
      </c>
      <c r="N116" s="332">
        <f>L116-M116</f>
        <v>0</v>
      </c>
      <c r="O116" s="332">
        <f>$F116*N116</f>
        <v>0</v>
      </c>
      <c r="P116" s="332">
        <f>O116/1000000</f>
        <v>0</v>
      </c>
      <c r="Q116" s="467"/>
    </row>
    <row r="117" spans="1:17" ht="15.75" customHeight="1">
      <c r="A117" s="351"/>
      <c r="B117" s="354" t="s">
        <v>115</v>
      </c>
      <c r="C117" s="355"/>
      <c r="D117" s="39"/>
      <c r="E117" s="39"/>
      <c r="F117" s="361"/>
      <c r="G117" s="382"/>
      <c r="H117" s="378"/>
      <c r="I117" s="378"/>
      <c r="J117" s="378"/>
      <c r="K117" s="378"/>
      <c r="L117" s="329"/>
      <c r="M117" s="330"/>
      <c r="N117" s="330"/>
      <c r="O117" s="330"/>
      <c r="P117" s="330"/>
      <c r="Q117" s="146"/>
    </row>
    <row r="118" spans="1:17" s="451" customFormat="1" ht="15.75" customHeight="1">
      <c r="A118" s="351">
        <v>15</v>
      </c>
      <c r="B118" s="317" t="s">
        <v>43</v>
      </c>
      <c r="C118" s="355">
        <v>4864843</v>
      </c>
      <c r="D118" s="43" t="s">
        <v>12</v>
      </c>
      <c r="E118" s="40" t="s">
        <v>339</v>
      </c>
      <c r="F118" s="361">
        <v>-1000</v>
      </c>
      <c r="G118" s="331">
        <v>1903</v>
      </c>
      <c r="H118" s="332">
        <v>1870</v>
      </c>
      <c r="I118" s="268">
        <f>G118-H118</f>
        <v>33</v>
      </c>
      <c r="J118" s="268">
        <f>$F118*I118</f>
        <v>-33000</v>
      </c>
      <c r="K118" s="268">
        <f>J118/1000000</f>
        <v>-0.033</v>
      </c>
      <c r="L118" s="331">
        <v>28552</v>
      </c>
      <c r="M118" s="332">
        <v>28542</v>
      </c>
      <c r="N118" s="332">
        <f>L118-M118</f>
        <v>10</v>
      </c>
      <c r="O118" s="332">
        <f>$F118*N118</f>
        <v>-10000</v>
      </c>
      <c r="P118" s="332">
        <f>O118/1000000</f>
        <v>-0.01</v>
      </c>
      <c r="Q118" s="455"/>
    </row>
    <row r="119" spans="1:17" s="451" customFormat="1" ht="15.75" customHeight="1">
      <c r="A119" s="351">
        <v>16</v>
      </c>
      <c r="B119" s="352" t="s">
        <v>44</v>
      </c>
      <c r="C119" s="355">
        <v>5295123</v>
      </c>
      <c r="D119" s="39" t="s">
        <v>12</v>
      </c>
      <c r="E119" s="40" t="s">
        <v>339</v>
      </c>
      <c r="F119" s="361">
        <v>-100</v>
      </c>
      <c r="G119" s="331">
        <v>12607</v>
      </c>
      <c r="H119" s="332">
        <v>12268</v>
      </c>
      <c r="I119" s="332">
        <f>G119-H119</f>
        <v>339</v>
      </c>
      <c r="J119" s="332">
        <f>$F119*I119</f>
        <v>-33900</v>
      </c>
      <c r="K119" s="332">
        <f>J119/1000000</f>
        <v>-0.0339</v>
      </c>
      <c r="L119" s="331">
        <v>29913</v>
      </c>
      <c r="M119" s="332">
        <v>29344</v>
      </c>
      <c r="N119" s="332">
        <f>L119-M119</f>
        <v>569</v>
      </c>
      <c r="O119" s="332">
        <f>$F119*N119</f>
        <v>-56900</v>
      </c>
      <c r="P119" s="332">
        <f>O119/1000000</f>
        <v>-0.0569</v>
      </c>
      <c r="Q119" s="455"/>
    </row>
    <row r="120" spans="1:17" ht="15.75" customHeight="1">
      <c r="A120" s="351"/>
      <c r="B120" s="354" t="s">
        <v>45</v>
      </c>
      <c r="C120" s="355"/>
      <c r="D120" s="39"/>
      <c r="E120" s="39"/>
      <c r="F120" s="361"/>
      <c r="G120" s="382"/>
      <c r="H120" s="378"/>
      <c r="I120" s="378"/>
      <c r="J120" s="378"/>
      <c r="K120" s="378"/>
      <c r="L120" s="329"/>
      <c r="M120" s="330"/>
      <c r="N120" s="330"/>
      <c r="O120" s="330"/>
      <c r="P120" s="330"/>
      <c r="Q120" s="146"/>
    </row>
    <row r="121" spans="1:17" s="451" customFormat="1" ht="15.75" customHeight="1">
      <c r="A121" s="351">
        <v>17</v>
      </c>
      <c r="B121" s="352" t="s">
        <v>80</v>
      </c>
      <c r="C121" s="355">
        <v>4865169</v>
      </c>
      <c r="D121" s="39" t="s">
        <v>12</v>
      </c>
      <c r="E121" s="40" t="s">
        <v>339</v>
      </c>
      <c r="F121" s="361">
        <v>-1000</v>
      </c>
      <c r="G121" s="331">
        <v>1272</v>
      </c>
      <c r="H121" s="332">
        <v>1272</v>
      </c>
      <c r="I121" s="268">
        <f>G121-H121</f>
        <v>0</v>
      </c>
      <c r="J121" s="268">
        <f>$F121*I121</f>
        <v>0</v>
      </c>
      <c r="K121" s="268">
        <f>J121/1000000</f>
        <v>0</v>
      </c>
      <c r="L121" s="331">
        <v>61277</v>
      </c>
      <c r="M121" s="332">
        <v>61277</v>
      </c>
      <c r="N121" s="332">
        <f>L121-M121</f>
        <v>0</v>
      </c>
      <c r="O121" s="332">
        <f>$F121*N121</f>
        <v>0</v>
      </c>
      <c r="P121" s="332">
        <f>O121/1000000</f>
        <v>0</v>
      </c>
      <c r="Q121" s="455"/>
    </row>
    <row r="122" spans="1:17" ht="15.75" customHeight="1">
      <c r="A122" s="351"/>
      <c r="B122" s="353" t="s">
        <v>48</v>
      </c>
      <c r="C122" s="339"/>
      <c r="D122" s="43"/>
      <c r="E122" s="43"/>
      <c r="F122" s="361"/>
      <c r="G122" s="382"/>
      <c r="H122" s="383"/>
      <c r="I122" s="383"/>
      <c r="J122" s="383"/>
      <c r="K122" s="378"/>
      <c r="L122" s="331"/>
      <c r="M122" s="380"/>
      <c r="N122" s="380"/>
      <c r="O122" s="380"/>
      <c r="P122" s="330"/>
      <c r="Q122" s="182"/>
    </row>
    <row r="123" spans="1:17" ht="15.75" customHeight="1">
      <c r="A123" s="351"/>
      <c r="B123" s="353" t="s">
        <v>49</v>
      </c>
      <c r="C123" s="339"/>
      <c r="D123" s="43"/>
      <c r="E123" s="43"/>
      <c r="F123" s="361"/>
      <c r="G123" s="382"/>
      <c r="H123" s="383"/>
      <c r="I123" s="383"/>
      <c r="J123" s="383"/>
      <c r="K123" s="378"/>
      <c r="L123" s="331"/>
      <c r="M123" s="380"/>
      <c r="N123" s="380"/>
      <c r="O123" s="380"/>
      <c r="P123" s="330"/>
      <c r="Q123" s="182"/>
    </row>
    <row r="124" spans="1:17" ht="15.75" customHeight="1">
      <c r="A124" s="357"/>
      <c r="B124" s="360" t="s">
        <v>62</v>
      </c>
      <c r="C124" s="355"/>
      <c r="D124" s="43"/>
      <c r="E124" s="43"/>
      <c r="F124" s="361"/>
      <c r="G124" s="382"/>
      <c r="H124" s="378"/>
      <c r="I124" s="378"/>
      <c r="J124" s="378"/>
      <c r="K124" s="378"/>
      <c r="L124" s="331"/>
      <c r="M124" s="330"/>
      <c r="N124" s="330"/>
      <c r="O124" s="330"/>
      <c r="P124" s="330"/>
      <c r="Q124" s="182"/>
    </row>
    <row r="125" spans="1:17" s="451" customFormat="1" ht="17.25" customHeight="1">
      <c r="A125" s="351">
        <v>18</v>
      </c>
      <c r="B125" s="498" t="s">
        <v>63</v>
      </c>
      <c r="C125" s="355">
        <v>4865088</v>
      </c>
      <c r="D125" s="39" t="s">
        <v>12</v>
      </c>
      <c r="E125" s="40" t="s">
        <v>339</v>
      </c>
      <c r="F125" s="361">
        <v>-166.66</v>
      </c>
      <c r="G125" s="331">
        <v>1420</v>
      </c>
      <c r="H125" s="332">
        <v>1420</v>
      </c>
      <c r="I125" s="268">
        <f>G125-H125</f>
        <v>0</v>
      </c>
      <c r="J125" s="268">
        <f>$F125*I125</f>
        <v>0</v>
      </c>
      <c r="K125" s="268">
        <f>J125/1000000</f>
        <v>0</v>
      </c>
      <c r="L125" s="331">
        <v>5976</v>
      </c>
      <c r="M125" s="332">
        <v>5196</v>
      </c>
      <c r="N125" s="332">
        <f>L125-M125</f>
        <v>780</v>
      </c>
      <c r="O125" s="332">
        <f>$F125*N125</f>
        <v>-129994.8</v>
      </c>
      <c r="P125" s="332">
        <f>O125/1000000</f>
        <v>-0.1299948</v>
      </c>
      <c r="Q125" s="486"/>
    </row>
    <row r="126" spans="1:17" s="451" customFormat="1" ht="15.75" customHeight="1">
      <c r="A126" s="351">
        <v>19</v>
      </c>
      <c r="B126" s="498" t="s">
        <v>64</v>
      </c>
      <c r="C126" s="355">
        <v>4902579</v>
      </c>
      <c r="D126" s="39" t="s">
        <v>12</v>
      </c>
      <c r="E126" s="40" t="s">
        <v>339</v>
      </c>
      <c r="F126" s="361">
        <v>-500</v>
      </c>
      <c r="G126" s="331">
        <v>999832</v>
      </c>
      <c r="H126" s="332">
        <v>999832</v>
      </c>
      <c r="I126" s="268">
        <f>G126-H126</f>
        <v>0</v>
      </c>
      <c r="J126" s="268">
        <f>$F126*I126</f>
        <v>0</v>
      </c>
      <c r="K126" s="268">
        <f>J126/1000000</f>
        <v>0</v>
      </c>
      <c r="L126" s="331">
        <v>1083</v>
      </c>
      <c r="M126" s="332">
        <v>1004</v>
      </c>
      <c r="N126" s="332">
        <f>L126-M126</f>
        <v>79</v>
      </c>
      <c r="O126" s="332">
        <f>$F126*N126</f>
        <v>-39500</v>
      </c>
      <c r="P126" s="332">
        <f>O126/1000000</f>
        <v>-0.0395</v>
      </c>
      <c r="Q126" s="455"/>
    </row>
    <row r="127" spans="1:17" s="451" customFormat="1" ht="15.75" customHeight="1">
      <c r="A127" s="351">
        <v>20</v>
      </c>
      <c r="B127" s="498" t="s">
        <v>65</v>
      </c>
      <c r="C127" s="355">
        <v>4902585</v>
      </c>
      <c r="D127" s="39" t="s">
        <v>12</v>
      </c>
      <c r="E127" s="40" t="s">
        <v>339</v>
      </c>
      <c r="F127" s="361">
        <v>-666.67</v>
      </c>
      <c r="G127" s="331">
        <v>1472</v>
      </c>
      <c r="H127" s="332">
        <v>1399</v>
      </c>
      <c r="I127" s="268">
        <f>G127-H127</f>
        <v>73</v>
      </c>
      <c r="J127" s="268">
        <f>$F127*I127</f>
        <v>-48666.909999999996</v>
      </c>
      <c r="K127" s="268">
        <f>J127/1000000</f>
        <v>-0.048666909999999994</v>
      </c>
      <c r="L127" s="331">
        <v>151</v>
      </c>
      <c r="M127" s="332">
        <v>150</v>
      </c>
      <c r="N127" s="332">
        <f>L127-M127</f>
        <v>1</v>
      </c>
      <c r="O127" s="332">
        <f>$F127*N127</f>
        <v>-666.67</v>
      </c>
      <c r="P127" s="332">
        <f>O127/1000000</f>
        <v>-0.00066667</v>
      </c>
      <c r="Q127" s="455"/>
    </row>
    <row r="128" spans="1:17" s="451" customFormat="1" ht="15.75" customHeight="1">
      <c r="A128" s="351">
        <v>21</v>
      </c>
      <c r="B128" s="498" t="s">
        <v>66</v>
      </c>
      <c r="C128" s="355">
        <v>4865072</v>
      </c>
      <c r="D128" s="39" t="s">
        <v>12</v>
      </c>
      <c r="E128" s="40" t="s">
        <v>339</v>
      </c>
      <c r="F128" s="705">
        <v>-666.666666666667</v>
      </c>
      <c r="G128" s="331">
        <v>4459</v>
      </c>
      <c r="H128" s="332">
        <v>4323</v>
      </c>
      <c r="I128" s="268">
        <f>G128-H128</f>
        <v>136</v>
      </c>
      <c r="J128" s="268">
        <f>$F128*I128</f>
        <v>-90666.66666666672</v>
      </c>
      <c r="K128" s="268">
        <f>J128/1000000</f>
        <v>-0.09066666666666671</v>
      </c>
      <c r="L128" s="331">
        <v>1455</v>
      </c>
      <c r="M128" s="332">
        <v>1454</v>
      </c>
      <c r="N128" s="332">
        <f>L128-M128</f>
        <v>1</v>
      </c>
      <c r="O128" s="332">
        <f>$F128*N128</f>
        <v>-666.666666666667</v>
      </c>
      <c r="P128" s="332">
        <f>O128/1000000</f>
        <v>-0.000666666666666667</v>
      </c>
      <c r="Q128" s="455"/>
    </row>
    <row r="129" spans="1:17" s="451" customFormat="1" ht="15.75" customHeight="1">
      <c r="A129" s="351"/>
      <c r="B129" s="360" t="s">
        <v>31</v>
      </c>
      <c r="C129" s="355"/>
      <c r="D129" s="43"/>
      <c r="E129" s="43"/>
      <c r="F129" s="361"/>
      <c r="G129" s="382"/>
      <c r="H129" s="268"/>
      <c r="I129" s="268"/>
      <c r="J129" s="268"/>
      <c r="K129" s="268"/>
      <c r="L129" s="331"/>
      <c r="M129" s="332"/>
      <c r="N129" s="332"/>
      <c r="O129" s="332"/>
      <c r="P129" s="332"/>
      <c r="Q129" s="455"/>
    </row>
    <row r="130" spans="1:17" s="451" customFormat="1" ht="15.75" customHeight="1">
      <c r="A130" s="351">
        <v>22</v>
      </c>
      <c r="B130" s="792" t="s">
        <v>67</v>
      </c>
      <c r="C130" s="355">
        <v>4864797</v>
      </c>
      <c r="D130" s="39" t="s">
        <v>12</v>
      </c>
      <c r="E130" s="40" t="s">
        <v>339</v>
      </c>
      <c r="F130" s="361">
        <v>-100</v>
      </c>
      <c r="G130" s="331">
        <v>27025</v>
      </c>
      <c r="H130" s="332">
        <v>25129</v>
      </c>
      <c r="I130" s="332">
        <f>G130-H130</f>
        <v>1896</v>
      </c>
      <c r="J130" s="332">
        <f>$F130*I130</f>
        <v>-189600</v>
      </c>
      <c r="K130" s="333">
        <f>J130/1000000</f>
        <v>-0.1896</v>
      </c>
      <c r="L130" s="331">
        <v>1823</v>
      </c>
      <c r="M130" s="332">
        <v>1822</v>
      </c>
      <c r="N130" s="332">
        <f>L130-M130</f>
        <v>1</v>
      </c>
      <c r="O130" s="332">
        <f>$F130*N130</f>
        <v>-100</v>
      </c>
      <c r="P130" s="333">
        <f>O130/1000000</f>
        <v>-0.0001</v>
      </c>
      <c r="Q130" s="455"/>
    </row>
    <row r="131" spans="1:17" s="451" customFormat="1" ht="15.75" customHeight="1">
      <c r="A131" s="351">
        <v>23</v>
      </c>
      <c r="B131" s="792" t="s">
        <v>139</v>
      </c>
      <c r="C131" s="355">
        <v>4865086</v>
      </c>
      <c r="D131" s="39" t="s">
        <v>12</v>
      </c>
      <c r="E131" s="40" t="s">
        <v>339</v>
      </c>
      <c r="F131" s="361">
        <v>-100</v>
      </c>
      <c r="G131" s="331">
        <v>25619</v>
      </c>
      <c r="H131" s="332">
        <v>25572</v>
      </c>
      <c r="I131" s="332">
        <f>G131-H131</f>
        <v>47</v>
      </c>
      <c r="J131" s="332">
        <f>$F131*I131</f>
        <v>-4700</v>
      </c>
      <c r="K131" s="333">
        <f>J131/1000000</f>
        <v>-0.0047</v>
      </c>
      <c r="L131" s="331">
        <v>51555</v>
      </c>
      <c r="M131" s="332">
        <v>51550</v>
      </c>
      <c r="N131" s="332">
        <f>L131-M131</f>
        <v>5</v>
      </c>
      <c r="O131" s="332">
        <f>$F131*N131</f>
        <v>-500</v>
      </c>
      <c r="P131" s="333">
        <f>O131/1000000</f>
        <v>-0.0005</v>
      </c>
      <c r="Q131" s="455"/>
    </row>
    <row r="132" spans="1:17" s="451" customFormat="1" ht="15.75" customHeight="1">
      <c r="A132" s="351"/>
      <c r="B132" s="354" t="s">
        <v>68</v>
      </c>
      <c r="C132" s="355"/>
      <c r="D132" s="39"/>
      <c r="E132" s="39"/>
      <c r="F132" s="361"/>
      <c r="G132" s="382"/>
      <c r="H132" s="268"/>
      <c r="I132" s="268"/>
      <c r="J132" s="268"/>
      <c r="K132" s="268"/>
      <c r="L132" s="331"/>
      <c r="M132" s="332"/>
      <c r="N132" s="332"/>
      <c r="O132" s="332"/>
      <c r="P132" s="332"/>
      <c r="Q132" s="455"/>
    </row>
    <row r="133" spans="1:17" s="451" customFormat="1" ht="14.25" customHeight="1">
      <c r="A133" s="351">
        <v>24</v>
      </c>
      <c r="B133" s="352" t="s">
        <v>61</v>
      </c>
      <c r="C133" s="355">
        <v>4902568</v>
      </c>
      <c r="D133" s="39" t="s">
        <v>12</v>
      </c>
      <c r="E133" s="40" t="s">
        <v>339</v>
      </c>
      <c r="F133" s="361">
        <v>-100</v>
      </c>
      <c r="G133" s="331">
        <v>997502</v>
      </c>
      <c r="H133" s="332">
        <v>997502</v>
      </c>
      <c r="I133" s="268">
        <f>G133-H133</f>
        <v>0</v>
      </c>
      <c r="J133" s="268">
        <f>$F133*I133</f>
        <v>0</v>
      </c>
      <c r="K133" s="268">
        <f>J133/1000000</f>
        <v>0</v>
      </c>
      <c r="L133" s="331">
        <v>3864</v>
      </c>
      <c r="M133" s="332">
        <v>3913</v>
      </c>
      <c r="N133" s="332">
        <f>L133-M133</f>
        <v>-49</v>
      </c>
      <c r="O133" s="332">
        <f>$F133*N133</f>
        <v>4900</v>
      </c>
      <c r="P133" s="332">
        <f>O133/1000000</f>
        <v>0.0049</v>
      </c>
      <c r="Q133" s="455"/>
    </row>
    <row r="134" spans="1:17" s="451" customFormat="1" ht="15.75" customHeight="1">
      <c r="A134" s="351">
        <v>25</v>
      </c>
      <c r="B134" s="352" t="s">
        <v>69</v>
      </c>
      <c r="C134" s="355">
        <v>4902549</v>
      </c>
      <c r="D134" s="39" t="s">
        <v>12</v>
      </c>
      <c r="E134" s="40" t="s">
        <v>339</v>
      </c>
      <c r="F134" s="361">
        <v>-100</v>
      </c>
      <c r="G134" s="331">
        <v>999748</v>
      </c>
      <c r="H134" s="332">
        <v>999748</v>
      </c>
      <c r="I134" s="268">
        <f>G134-H134</f>
        <v>0</v>
      </c>
      <c r="J134" s="268">
        <f>$F134*I134</f>
        <v>0</v>
      </c>
      <c r="K134" s="268">
        <f>J134/1000000</f>
        <v>0</v>
      </c>
      <c r="L134" s="331">
        <v>999983</v>
      </c>
      <c r="M134" s="332">
        <v>999983</v>
      </c>
      <c r="N134" s="332">
        <f>L134-M134</f>
        <v>0</v>
      </c>
      <c r="O134" s="332">
        <f>$F134*N134</f>
        <v>0</v>
      </c>
      <c r="P134" s="332">
        <f>O134/1000000</f>
        <v>0</v>
      </c>
      <c r="Q134" s="467"/>
    </row>
    <row r="135" spans="1:17" s="451" customFormat="1" ht="15.75" customHeight="1">
      <c r="A135" s="351">
        <v>26</v>
      </c>
      <c r="B135" s="352" t="s">
        <v>81</v>
      </c>
      <c r="C135" s="355">
        <v>4902527</v>
      </c>
      <c r="D135" s="39" t="s">
        <v>12</v>
      </c>
      <c r="E135" s="40" t="s">
        <v>339</v>
      </c>
      <c r="F135" s="361">
        <v>-100</v>
      </c>
      <c r="G135" s="331">
        <v>225</v>
      </c>
      <c r="H135" s="332">
        <v>225</v>
      </c>
      <c r="I135" s="268">
        <f>G135-H135</f>
        <v>0</v>
      </c>
      <c r="J135" s="268">
        <f>$F135*I135</f>
        <v>0</v>
      </c>
      <c r="K135" s="268">
        <f>J135/1000000</f>
        <v>0</v>
      </c>
      <c r="L135" s="331">
        <v>999991</v>
      </c>
      <c r="M135" s="332">
        <v>999991</v>
      </c>
      <c r="N135" s="332">
        <f>L135-M135</f>
        <v>0</v>
      </c>
      <c r="O135" s="332">
        <f>$F135*N135</f>
        <v>0</v>
      </c>
      <c r="P135" s="332">
        <f>O135/1000000</f>
        <v>0</v>
      </c>
      <c r="Q135" s="455"/>
    </row>
    <row r="136" spans="1:17" s="451" customFormat="1" ht="15.75" customHeight="1">
      <c r="A136" s="351">
        <v>27</v>
      </c>
      <c r="B136" s="352" t="s">
        <v>70</v>
      </c>
      <c r="C136" s="355">
        <v>4902538</v>
      </c>
      <c r="D136" s="39" t="s">
        <v>12</v>
      </c>
      <c r="E136" s="40" t="s">
        <v>339</v>
      </c>
      <c r="F136" s="361">
        <v>-100</v>
      </c>
      <c r="G136" s="331">
        <v>999762</v>
      </c>
      <c r="H136" s="332">
        <v>999762</v>
      </c>
      <c r="I136" s="268">
        <f>G136-H136</f>
        <v>0</v>
      </c>
      <c r="J136" s="268">
        <f>$F136*I136</f>
        <v>0</v>
      </c>
      <c r="K136" s="268">
        <f>J136/1000000</f>
        <v>0</v>
      </c>
      <c r="L136" s="331">
        <v>999987</v>
      </c>
      <c r="M136" s="332">
        <v>999987</v>
      </c>
      <c r="N136" s="332">
        <f>L136-M136</f>
        <v>0</v>
      </c>
      <c r="O136" s="332">
        <f>$F136*N136</f>
        <v>0</v>
      </c>
      <c r="P136" s="332">
        <f>O136/1000000</f>
        <v>0</v>
      </c>
      <c r="Q136" s="455"/>
    </row>
    <row r="137" spans="1:17" s="451" customFormat="1" ht="15.75" customHeight="1">
      <c r="A137" s="351"/>
      <c r="B137" s="354" t="s">
        <v>71</v>
      </c>
      <c r="C137" s="355"/>
      <c r="D137" s="39"/>
      <c r="E137" s="39"/>
      <c r="F137" s="361"/>
      <c r="G137" s="382"/>
      <c r="H137" s="268"/>
      <c r="I137" s="268"/>
      <c r="J137" s="268"/>
      <c r="K137" s="268"/>
      <c r="L137" s="331"/>
      <c r="M137" s="332"/>
      <c r="N137" s="332"/>
      <c r="O137" s="332"/>
      <c r="P137" s="332"/>
      <c r="Q137" s="455"/>
    </row>
    <row r="138" spans="1:17" s="451" customFormat="1" ht="15.75" customHeight="1">
      <c r="A138" s="351">
        <v>28</v>
      </c>
      <c r="B138" s="352" t="s">
        <v>72</v>
      </c>
      <c r="C138" s="355">
        <v>4902540</v>
      </c>
      <c r="D138" s="39" t="s">
        <v>12</v>
      </c>
      <c r="E138" s="40" t="s">
        <v>339</v>
      </c>
      <c r="F138" s="361">
        <v>-100</v>
      </c>
      <c r="G138" s="331">
        <v>5754</v>
      </c>
      <c r="H138" s="332">
        <v>4830</v>
      </c>
      <c r="I138" s="268">
        <f>G138-H138</f>
        <v>924</v>
      </c>
      <c r="J138" s="268">
        <f>$F138*I138</f>
        <v>-92400</v>
      </c>
      <c r="K138" s="268">
        <f>J138/1000000</f>
        <v>-0.0924</v>
      </c>
      <c r="L138" s="331">
        <v>10941</v>
      </c>
      <c r="M138" s="332">
        <v>10907</v>
      </c>
      <c r="N138" s="332">
        <f>L138-M138</f>
        <v>34</v>
      </c>
      <c r="O138" s="332">
        <f>$F138*N138</f>
        <v>-3400</v>
      </c>
      <c r="P138" s="332">
        <f>O138/1000000</f>
        <v>-0.0034</v>
      </c>
      <c r="Q138" s="467"/>
    </row>
    <row r="139" spans="1:17" s="451" customFormat="1" ht="15.75" customHeight="1">
      <c r="A139" s="351">
        <v>29</v>
      </c>
      <c r="B139" s="352" t="s">
        <v>73</v>
      </c>
      <c r="C139" s="355">
        <v>4902520</v>
      </c>
      <c r="D139" s="39" t="s">
        <v>12</v>
      </c>
      <c r="E139" s="40" t="s">
        <v>339</v>
      </c>
      <c r="F139" s="355">
        <v>-100</v>
      </c>
      <c r="G139" s="331">
        <v>3960</v>
      </c>
      <c r="H139" s="332">
        <v>3775</v>
      </c>
      <c r="I139" s="268">
        <f>G139-H139</f>
        <v>185</v>
      </c>
      <c r="J139" s="268">
        <f>$F139*I139</f>
        <v>-18500</v>
      </c>
      <c r="K139" s="268">
        <f>J139/1000000</f>
        <v>-0.0185</v>
      </c>
      <c r="L139" s="331">
        <v>355</v>
      </c>
      <c r="M139" s="332">
        <v>354</v>
      </c>
      <c r="N139" s="332">
        <f>L139-M139</f>
        <v>1</v>
      </c>
      <c r="O139" s="332">
        <f>$F139*N139</f>
        <v>-100</v>
      </c>
      <c r="P139" s="332">
        <f>O139/1000000</f>
        <v>-0.0001</v>
      </c>
      <c r="Q139" s="696"/>
    </row>
    <row r="140" spans="1:17" s="494" customFormat="1" ht="15.75" customHeight="1" thickBot="1">
      <c r="A140" s="453">
        <v>30</v>
      </c>
      <c r="B140" s="700" t="s">
        <v>74</v>
      </c>
      <c r="C140" s="356">
        <v>4902536</v>
      </c>
      <c r="D140" s="87" t="s">
        <v>12</v>
      </c>
      <c r="E140" s="497" t="s">
        <v>339</v>
      </c>
      <c r="F140" s="356">
        <v>-100</v>
      </c>
      <c r="G140" s="453">
        <v>24264</v>
      </c>
      <c r="H140" s="454">
        <v>22381</v>
      </c>
      <c r="I140" s="454">
        <f>G140-H140</f>
        <v>1883</v>
      </c>
      <c r="J140" s="454">
        <f>$F140*I140</f>
        <v>-188300</v>
      </c>
      <c r="K140" s="454">
        <f>J140/1000000</f>
        <v>-0.1883</v>
      </c>
      <c r="L140" s="453">
        <v>6134</v>
      </c>
      <c r="M140" s="454">
        <v>6116</v>
      </c>
      <c r="N140" s="454">
        <f>L140-M140</f>
        <v>18</v>
      </c>
      <c r="O140" s="454">
        <f>$F140*N140</f>
        <v>-1800</v>
      </c>
      <c r="P140" s="454">
        <f>O140/1000000</f>
        <v>-0.0018</v>
      </c>
      <c r="Q140" s="453"/>
    </row>
    <row r="141" ht="13.5" thickTop="1"/>
    <row r="142" spans="4:16" ht="16.5">
      <c r="D142" s="20"/>
      <c r="K142" s="407">
        <f>SUM(K101:K140)</f>
        <v>0.6659013733333334</v>
      </c>
      <c r="L142" s="50"/>
      <c r="M142" s="50"/>
      <c r="N142" s="50"/>
      <c r="O142" s="50"/>
      <c r="P142" s="384">
        <f>SUM(P101:P140)</f>
        <v>-0.14639465666666665</v>
      </c>
    </row>
    <row r="143" spans="11:16" ht="14.25">
      <c r="K143" s="50"/>
      <c r="L143" s="50"/>
      <c r="M143" s="50"/>
      <c r="N143" s="50"/>
      <c r="O143" s="50"/>
      <c r="P143" s="50"/>
    </row>
    <row r="144" spans="11:16" ht="14.25">
      <c r="K144" s="50"/>
      <c r="L144" s="50"/>
      <c r="M144" s="50"/>
      <c r="N144" s="50"/>
      <c r="O144" s="50"/>
      <c r="P144" s="50"/>
    </row>
    <row r="145" spans="17:18" ht="12.75">
      <c r="Q145" s="393" t="str">
        <f>NDPL!Q1</f>
        <v>AUGUST-2018</v>
      </c>
      <c r="R145" s="247"/>
    </row>
    <row r="146" ht="13.5" thickBot="1"/>
    <row r="147" spans="1:17" ht="44.25" customHeight="1">
      <c r="A147" s="324"/>
      <c r="B147" s="322" t="s">
        <v>144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9.5" customHeight="1">
      <c r="A148" s="227"/>
      <c r="B148" s="273" t="s">
        <v>145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8"/>
    </row>
    <row r="149" spans="1:17" ht="19.5" customHeight="1">
      <c r="A149" s="227"/>
      <c r="B149" s="269" t="s">
        <v>244</v>
      </c>
      <c r="C149" s="17"/>
      <c r="D149" s="17"/>
      <c r="E149" s="17"/>
      <c r="F149" s="17"/>
      <c r="G149" s="17"/>
      <c r="H149" s="17"/>
      <c r="I149" s="17"/>
      <c r="J149" s="17"/>
      <c r="K149" s="196">
        <f>K60</f>
        <v>-0.4522830000000002</v>
      </c>
      <c r="L149" s="196"/>
      <c r="M149" s="196"/>
      <c r="N149" s="196"/>
      <c r="O149" s="196"/>
      <c r="P149" s="196">
        <f>P60</f>
        <v>-0.8469870000000017</v>
      </c>
      <c r="Q149" s="48"/>
    </row>
    <row r="150" spans="1:17" ht="19.5" customHeight="1">
      <c r="A150" s="227"/>
      <c r="B150" s="269" t="s">
        <v>245</v>
      </c>
      <c r="C150" s="17"/>
      <c r="D150" s="17"/>
      <c r="E150" s="17"/>
      <c r="F150" s="17"/>
      <c r="G150" s="17"/>
      <c r="H150" s="17"/>
      <c r="I150" s="17"/>
      <c r="J150" s="17"/>
      <c r="K150" s="408">
        <f>K142</f>
        <v>0.6659013733333334</v>
      </c>
      <c r="L150" s="196"/>
      <c r="M150" s="196"/>
      <c r="N150" s="196"/>
      <c r="O150" s="196"/>
      <c r="P150" s="196">
        <f>P142</f>
        <v>-0.14639465666666665</v>
      </c>
      <c r="Q150" s="48"/>
    </row>
    <row r="151" spans="1:17" ht="19.5" customHeight="1">
      <c r="A151" s="227"/>
      <c r="B151" s="269" t="s">
        <v>146</v>
      </c>
      <c r="C151" s="17"/>
      <c r="D151" s="17"/>
      <c r="E151" s="17"/>
      <c r="F151" s="17"/>
      <c r="G151" s="17"/>
      <c r="H151" s="17"/>
      <c r="I151" s="17"/>
      <c r="J151" s="17"/>
      <c r="K151" s="408">
        <f>'ROHTAK ROAD'!K42</f>
        <v>-0.08133750000000001</v>
      </c>
      <c r="L151" s="196"/>
      <c r="M151" s="196"/>
      <c r="N151" s="196"/>
      <c r="O151" s="196"/>
      <c r="P151" s="408">
        <f>'ROHTAK ROAD'!P42</f>
        <v>-0.0022499999999999985</v>
      </c>
      <c r="Q151" s="48"/>
    </row>
    <row r="152" spans="1:17" ht="19.5" customHeight="1">
      <c r="A152" s="227"/>
      <c r="B152" s="269" t="s">
        <v>147</v>
      </c>
      <c r="C152" s="17"/>
      <c r="D152" s="17"/>
      <c r="E152" s="17"/>
      <c r="F152" s="17"/>
      <c r="G152" s="17"/>
      <c r="H152" s="17"/>
      <c r="I152" s="17"/>
      <c r="J152" s="17"/>
      <c r="K152" s="408">
        <f>SUM(K149:K151)</f>
        <v>0.13228087333333322</v>
      </c>
      <c r="L152" s="196"/>
      <c r="M152" s="196"/>
      <c r="N152" s="196"/>
      <c r="O152" s="196"/>
      <c r="P152" s="408">
        <f>SUM(P149:P151)</f>
        <v>-0.9956316566666683</v>
      </c>
      <c r="Q152" s="48"/>
    </row>
    <row r="153" spans="1:17" ht="19.5" customHeight="1">
      <c r="A153" s="227"/>
      <c r="B153" s="273" t="s">
        <v>148</v>
      </c>
      <c r="C153" s="17"/>
      <c r="D153" s="17"/>
      <c r="E153" s="17"/>
      <c r="F153" s="17"/>
      <c r="G153" s="17"/>
      <c r="H153" s="17"/>
      <c r="I153" s="17"/>
      <c r="J153" s="17"/>
      <c r="K153" s="196"/>
      <c r="L153" s="196"/>
      <c r="M153" s="196"/>
      <c r="N153" s="196"/>
      <c r="O153" s="196"/>
      <c r="P153" s="196"/>
      <c r="Q153" s="48"/>
    </row>
    <row r="154" spans="1:17" ht="19.5" customHeight="1">
      <c r="A154" s="227"/>
      <c r="B154" s="269" t="s">
        <v>246</v>
      </c>
      <c r="C154" s="17"/>
      <c r="D154" s="17"/>
      <c r="E154" s="17"/>
      <c r="F154" s="17"/>
      <c r="G154" s="17"/>
      <c r="H154" s="17"/>
      <c r="I154" s="17"/>
      <c r="J154" s="17"/>
      <c r="K154" s="196">
        <f>K93</f>
        <v>-0.3469999999999999</v>
      </c>
      <c r="L154" s="196"/>
      <c r="M154" s="196"/>
      <c r="N154" s="196"/>
      <c r="O154" s="196"/>
      <c r="P154" s="196">
        <f>P93</f>
        <v>3.2089999999999996</v>
      </c>
      <c r="Q154" s="48"/>
    </row>
    <row r="155" spans="1:17" ht="19.5" customHeight="1" thickBot="1">
      <c r="A155" s="228"/>
      <c r="B155" s="323" t="s">
        <v>149</v>
      </c>
      <c r="C155" s="49"/>
      <c r="D155" s="49"/>
      <c r="E155" s="49"/>
      <c r="F155" s="49"/>
      <c r="G155" s="49"/>
      <c r="H155" s="49"/>
      <c r="I155" s="49"/>
      <c r="J155" s="49"/>
      <c r="K155" s="409">
        <f>SUM(K152:K154)</f>
        <v>-0.2147191266666667</v>
      </c>
      <c r="L155" s="194"/>
      <c r="M155" s="194"/>
      <c r="N155" s="194"/>
      <c r="O155" s="194"/>
      <c r="P155" s="193">
        <f>SUM(P152:P154)</f>
        <v>2.2133683433333315</v>
      </c>
      <c r="Q155" s="195"/>
    </row>
    <row r="156" ht="12.75">
      <c r="A156" s="227"/>
    </row>
    <row r="157" ht="12.75">
      <c r="A157" s="227"/>
    </row>
    <row r="158" ht="12.75">
      <c r="A158" s="227"/>
    </row>
    <row r="159" ht="13.5" thickBot="1">
      <c r="A159" s="228"/>
    </row>
    <row r="160" spans="1:17" ht="12.75">
      <c r="A160" s="221"/>
      <c r="B160" s="222"/>
      <c r="C160" s="222"/>
      <c r="D160" s="222"/>
      <c r="E160" s="222"/>
      <c r="F160" s="222"/>
      <c r="G160" s="222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23.25">
      <c r="A161" s="229" t="s">
        <v>320</v>
      </c>
      <c r="B161" s="213"/>
      <c r="C161" s="213"/>
      <c r="D161" s="213"/>
      <c r="E161" s="213"/>
      <c r="F161" s="213"/>
      <c r="G161" s="213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3"/>
      <c r="B162" s="213"/>
      <c r="C162" s="213"/>
      <c r="D162" s="213"/>
      <c r="E162" s="213"/>
      <c r="F162" s="213"/>
      <c r="G162" s="213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4"/>
      <c r="B163" s="225"/>
      <c r="C163" s="225"/>
      <c r="D163" s="225"/>
      <c r="E163" s="225"/>
      <c r="F163" s="225"/>
      <c r="G163" s="225"/>
      <c r="H163" s="17"/>
      <c r="I163" s="17"/>
      <c r="J163" s="17"/>
      <c r="K163" s="239" t="s">
        <v>332</v>
      </c>
      <c r="L163" s="17"/>
      <c r="M163" s="17"/>
      <c r="N163" s="17"/>
      <c r="O163" s="17"/>
      <c r="P163" s="239" t="s">
        <v>333</v>
      </c>
      <c r="Q163" s="48"/>
    </row>
    <row r="164" spans="1:17" ht="12.75">
      <c r="A164" s="226"/>
      <c r="B164" s="127"/>
      <c r="C164" s="127"/>
      <c r="D164" s="127"/>
      <c r="E164" s="127"/>
      <c r="F164" s="127"/>
      <c r="G164" s="127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6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8">
      <c r="A166" s="230" t="s">
        <v>323</v>
      </c>
      <c r="B166" s="214"/>
      <c r="C166" s="214"/>
      <c r="D166" s="215"/>
      <c r="E166" s="215"/>
      <c r="F166" s="216"/>
      <c r="G166" s="215"/>
      <c r="H166" s="17"/>
      <c r="I166" s="17"/>
      <c r="J166" s="17"/>
      <c r="K166" s="385">
        <f>K155</f>
        <v>-0.2147191266666667</v>
      </c>
      <c r="L166" s="215" t="s">
        <v>321</v>
      </c>
      <c r="M166" s="17"/>
      <c r="N166" s="17"/>
      <c r="O166" s="17"/>
      <c r="P166" s="385">
        <f>P155</f>
        <v>2.2133683433333315</v>
      </c>
      <c r="Q166" s="236" t="s">
        <v>321</v>
      </c>
    </row>
    <row r="167" spans="1:17" ht="18">
      <c r="A167" s="231"/>
      <c r="B167" s="217"/>
      <c r="C167" s="217"/>
      <c r="D167" s="213"/>
      <c r="E167" s="213"/>
      <c r="F167" s="218"/>
      <c r="G167" s="213"/>
      <c r="H167" s="17"/>
      <c r="I167" s="17"/>
      <c r="J167" s="17"/>
      <c r="K167" s="386"/>
      <c r="L167" s="213"/>
      <c r="M167" s="17"/>
      <c r="N167" s="17"/>
      <c r="O167" s="17"/>
      <c r="P167" s="386"/>
      <c r="Q167" s="237"/>
    </row>
    <row r="168" spans="1:17" ht="18">
      <c r="A168" s="232" t="s">
        <v>322</v>
      </c>
      <c r="B168" s="219"/>
      <c r="C168" s="44"/>
      <c r="D168" s="213"/>
      <c r="E168" s="213"/>
      <c r="F168" s="220"/>
      <c r="G168" s="215"/>
      <c r="H168" s="17"/>
      <c r="I168" s="17"/>
      <c r="J168" s="17"/>
      <c r="K168" s="386">
        <f>'STEPPED UP GENCO'!K41</f>
        <v>0.45399243149999996</v>
      </c>
      <c r="L168" s="215" t="s">
        <v>321</v>
      </c>
      <c r="M168" s="17"/>
      <c r="N168" s="17"/>
      <c r="O168" s="17"/>
      <c r="P168" s="386">
        <f>'STEPPED UP GENCO'!P41</f>
        <v>-0.9118286694</v>
      </c>
      <c r="Q168" s="236" t="s">
        <v>321</v>
      </c>
    </row>
    <row r="169" spans="1:17" ht="12.75">
      <c r="A169" s="22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12.75">
      <c r="A170" s="22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20.25">
      <c r="A172" s="227"/>
      <c r="B172" s="17"/>
      <c r="C172" s="17"/>
      <c r="D172" s="17"/>
      <c r="E172" s="17"/>
      <c r="F172" s="17"/>
      <c r="G172" s="17"/>
      <c r="H172" s="214"/>
      <c r="I172" s="214"/>
      <c r="J172" s="233" t="s">
        <v>324</v>
      </c>
      <c r="K172" s="342">
        <f>SUM(K166:K171)</f>
        <v>0.23927330483333326</v>
      </c>
      <c r="L172" s="233" t="s">
        <v>321</v>
      </c>
      <c r="M172" s="127"/>
      <c r="N172" s="17"/>
      <c r="O172" s="17"/>
      <c r="P172" s="342">
        <f>SUM(P166:P171)</f>
        <v>1.3015396739333316</v>
      </c>
      <c r="Q172" s="362" t="s">
        <v>321</v>
      </c>
    </row>
    <row r="173" spans="1:17" ht="13.5" thickBot="1">
      <c r="A173" s="228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5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A1">
      <selection activeCell="K114" sqref="K114:K115"/>
    </sheetView>
  </sheetViews>
  <sheetFormatPr defaultColWidth="9.140625" defaultRowHeight="12.75"/>
  <cols>
    <col min="1" max="1" width="7.421875" style="451" customWidth="1"/>
    <col min="2" max="2" width="29.57421875" style="451" customWidth="1"/>
    <col min="3" max="3" width="13.28125" style="451" customWidth="1"/>
    <col min="4" max="4" width="9.00390625" style="451" customWidth="1"/>
    <col min="5" max="5" width="16.57421875" style="451" customWidth="1"/>
    <col min="6" max="6" width="10.8515625" style="451" customWidth="1"/>
    <col min="7" max="7" width="14.00390625" style="451" customWidth="1"/>
    <col min="8" max="8" width="13.421875" style="451" customWidth="1"/>
    <col min="9" max="9" width="11.8515625" style="451" customWidth="1"/>
    <col min="10" max="10" width="16.28125" style="451" customWidth="1"/>
    <col min="11" max="11" width="14.8515625" style="451" customWidth="1"/>
    <col min="12" max="12" width="13.421875" style="451" customWidth="1"/>
    <col min="13" max="13" width="16.28125" style="451" customWidth="1"/>
    <col min="14" max="14" width="12.140625" style="451" customWidth="1"/>
    <col min="15" max="15" width="15.28125" style="451" customWidth="1"/>
    <col min="16" max="16" width="15.140625" style="451" customWidth="1"/>
    <col min="17" max="17" width="29.421875" style="451" customWidth="1"/>
    <col min="18" max="19" width="9.140625" style="451" hidden="1" customWidth="1"/>
    <col min="20" max="16384" width="9.140625" style="451" customWidth="1"/>
  </cols>
  <sheetData>
    <row r="1" spans="1:17" ht="23.25" customHeight="1">
      <c r="A1" s="1" t="s">
        <v>232</v>
      </c>
      <c r="P1" s="592" t="str">
        <f>NDPL!$Q$1</f>
        <v>AUGUST-2018</v>
      </c>
      <c r="Q1" s="592"/>
    </row>
    <row r="2" ht="12.75">
      <c r="A2" s="15" t="s">
        <v>233</v>
      </c>
    </row>
    <row r="3" ht="20.25" customHeight="1">
      <c r="A3" s="387" t="s">
        <v>150</v>
      </c>
    </row>
    <row r="4" spans="1:16" ht="21" customHeight="1" thickBot="1">
      <c r="A4" s="388" t="s">
        <v>187</v>
      </c>
      <c r="G4" s="491"/>
      <c r="H4" s="491"/>
      <c r="I4" s="45" t="s">
        <v>386</v>
      </c>
      <c r="J4" s="491"/>
      <c r="K4" s="491"/>
      <c r="L4" s="491"/>
      <c r="M4" s="491"/>
      <c r="N4" s="45" t="s">
        <v>387</v>
      </c>
      <c r="O4" s="491"/>
      <c r="P4" s="491"/>
    </row>
    <row r="5" spans="1:17" ht="36.75" customHeight="1" thickBot="1" thickTop="1">
      <c r="A5" s="513" t="s">
        <v>8</v>
      </c>
      <c r="B5" s="514" t="s">
        <v>9</v>
      </c>
      <c r="C5" s="515" t="s">
        <v>1</v>
      </c>
      <c r="D5" s="515" t="s">
        <v>2</v>
      </c>
      <c r="E5" s="515" t="s">
        <v>3</v>
      </c>
      <c r="F5" s="515" t="s">
        <v>10</v>
      </c>
      <c r="G5" s="513" t="str">
        <f>NDPL!G5</f>
        <v>FINAL READING 31/08/2018</v>
      </c>
      <c r="H5" s="515" t="str">
        <f>NDPL!H5</f>
        <v>INTIAL READING 01/08/2018</v>
      </c>
      <c r="I5" s="515" t="s">
        <v>4</v>
      </c>
      <c r="J5" s="515" t="s">
        <v>5</v>
      </c>
      <c r="K5" s="515" t="s">
        <v>6</v>
      </c>
      <c r="L5" s="513" t="str">
        <f>NDPL!G5</f>
        <v>FINAL READING 31/08/2018</v>
      </c>
      <c r="M5" s="515" t="str">
        <f>NDPL!H5</f>
        <v>INTIAL READING 01/08/2018</v>
      </c>
      <c r="N5" s="515" t="s">
        <v>4</v>
      </c>
      <c r="O5" s="515" t="s">
        <v>5</v>
      </c>
      <c r="P5" s="515" t="s">
        <v>6</v>
      </c>
      <c r="Q5" s="539" t="s">
        <v>302</v>
      </c>
    </row>
    <row r="6" ht="2.25" customHeight="1" hidden="1" thickBot="1" thickTop="1"/>
    <row r="7" spans="1:17" ht="19.5" customHeight="1" thickTop="1">
      <c r="A7" s="270"/>
      <c r="B7" s="271" t="s">
        <v>151</v>
      </c>
      <c r="C7" s="272"/>
      <c r="D7" s="35"/>
      <c r="E7" s="35"/>
      <c r="F7" s="35"/>
      <c r="G7" s="28"/>
      <c r="H7" s="463"/>
      <c r="I7" s="463"/>
      <c r="J7" s="463"/>
      <c r="K7" s="463"/>
      <c r="L7" s="464"/>
      <c r="M7" s="463"/>
      <c r="N7" s="463"/>
      <c r="O7" s="463"/>
      <c r="P7" s="463"/>
      <c r="Q7" s="546"/>
    </row>
    <row r="8" spans="1:17" ht="24" customHeight="1">
      <c r="A8" s="259">
        <v>1</v>
      </c>
      <c r="B8" s="302" t="s">
        <v>152</v>
      </c>
      <c r="C8" s="303">
        <v>4865170</v>
      </c>
      <c r="D8" s="121" t="s">
        <v>12</v>
      </c>
      <c r="E8" s="93" t="s">
        <v>339</v>
      </c>
      <c r="F8" s="310">
        <v>5000</v>
      </c>
      <c r="G8" s="331">
        <v>999510</v>
      </c>
      <c r="H8" s="332">
        <v>999510</v>
      </c>
      <c r="I8" s="312">
        <f aca="true" t="shared" si="0" ref="I8:I16">G8-H8</f>
        <v>0</v>
      </c>
      <c r="J8" s="312">
        <f aca="true" t="shared" si="1" ref="J8:J16">$F8*I8</f>
        <v>0</v>
      </c>
      <c r="K8" s="312">
        <f aca="true" t="shared" si="2" ref="K8:K16">J8/1000000</f>
        <v>0</v>
      </c>
      <c r="L8" s="331">
        <v>998912</v>
      </c>
      <c r="M8" s="332">
        <v>998915</v>
      </c>
      <c r="N8" s="312">
        <f aca="true" t="shared" si="3" ref="N8:N16">L8-M8</f>
        <v>-3</v>
      </c>
      <c r="O8" s="312">
        <f aca="true" t="shared" si="4" ref="O8:O16">$F8*N8</f>
        <v>-15000</v>
      </c>
      <c r="P8" s="312">
        <f aca="true" t="shared" si="5" ref="P8:P16">O8/1000000</f>
        <v>-0.015</v>
      </c>
      <c r="Q8" s="467"/>
    </row>
    <row r="9" spans="1:17" ht="24.75" customHeight="1">
      <c r="A9" s="259">
        <v>2</v>
      </c>
      <c r="B9" s="302" t="s">
        <v>153</v>
      </c>
      <c r="C9" s="303">
        <v>4865095</v>
      </c>
      <c r="D9" s="121" t="s">
        <v>12</v>
      </c>
      <c r="E9" s="93" t="s">
        <v>339</v>
      </c>
      <c r="F9" s="310">
        <v>1333.33</v>
      </c>
      <c r="G9" s="331">
        <v>984582</v>
      </c>
      <c r="H9" s="332">
        <v>984581</v>
      </c>
      <c r="I9" s="312">
        <f t="shared" si="0"/>
        <v>1</v>
      </c>
      <c r="J9" s="312">
        <f t="shared" si="1"/>
        <v>1333.33</v>
      </c>
      <c r="K9" s="312">
        <f t="shared" si="2"/>
        <v>0.00133333</v>
      </c>
      <c r="L9" s="331">
        <v>670307</v>
      </c>
      <c r="M9" s="332">
        <v>670248</v>
      </c>
      <c r="N9" s="312">
        <f t="shared" si="3"/>
        <v>59</v>
      </c>
      <c r="O9" s="312">
        <f t="shared" si="4"/>
        <v>78666.47</v>
      </c>
      <c r="P9" s="465">
        <f t="shared" si="5"/>
        <v>0.07866647</v>
      </c>
      <c r="Q9" s="473"/>
    </row>
    <row r="10" spans="1:17" ht="22.5" customHeight="1">
      <c r="A10" s="259">
        <v>3</v>
      </c>
      <c r="B10" s="302" t="s">
        <v>154</v>
      </c>
      <c r="C10" s="303">
        <v>4864812</v>
      </c>
      <c r="D10" s="121" t="s">
        <v>12</v>
      </c>
      <c r="E10" s="93" t="s">
        <v>339</v>
      </c>
      <c r="F10" s="310">
        <v>200</v>
      </c>
      <c r="G10" s="331">
        <v>998327</v>
      </c>
      <c r="H10" s="332">
        <v>998328</v>
      </c>
      <c r="I10" s="312">
        <f>G10-H10</f>
        <v>-1</v>
      </c>
      <c r="J10" s="312">
        <f>$F10*I10</f>
        <v>-200</v>
      </c>
      <c r="K10" s="312">
        <f>J10/1000000</f>
        <v>-0.0002</v>
      </c>
      <c r="L10" s="331">
        <v>1002340</v>
      </c>
      <c r="M10" s="332">
        <v>999992</v>
      </c>
      <c r="N10" s="312">
        <f>L10-M10</f>
        <v>2348</v>
      </c>
      <c r="O10" s="312">
        <f>$F10*N10</f>
        <v>469600</v>
      </c>
      <c r="P10" s="312">
        <f>O10/1000000</f>
        <v>0.4696</v>
      </c>
      <c r="Q10" s="468"/>
    </row>
    <row r="11" spans="1:17" ht="22.5" customHeight="1">
      <c r="A11" s="259">
        <v>4</v>
      </c>
      <c r="B11" s="302" t="s">
        <v>155</v>
      </c>
      <c r="C11" s="303">
        <v>4865127</v>
      </c>
      <c r="D11" s="121" t="s">
        <v>12</v>
      </c>
      <c r="E11" s="93" t="s">
        <v>339</v>
      </c>
      <c r="F11" s="310">
        <v>1333.33</v>
      </c>
      <c r="G11" s="331">
        <v>17</v>
      </c>
      <c r="H11" s="332">
        <v>18</v>
      </c>
      <c r="I11" s="312">
        <f t="shared" si="0"/>
        <v>-1</v>
      </c>
      <c r="J11" s="312">
        <f t="shared" si="1"/>
        <v>-1333.33</v>
      </c>
      <c r="K11" s="312">
        <f t="shared" si="2"/>
        <v>-0.00133333</v>
      </c>
      <c r="L11" s="331">
        <v>999599</v>
      </c>
      <c r="M11" s="332">
        <v>999464</v>
      </c>
      <c r="N11" s="312">
        <f t="shared" si="3"/>
        <v>135</v>
      </c>
      <c r="O11" s="312">
        <f t="shared" si="4"/>
        <v>179999.55</v>
      </c>
      <c r="P11" s="312">
        <f t="shared" si="5"/>
        <v>0.17999954999999998</v>
      </c>
      <c r="Q11" s="706"/>
    </row>
    <row r="12" spans="1:17" ht="22.5" customHeight="1">
      <c r="A12" s="259">
        <v>5</v>
      </c>
      <c r="B12" s="302" t="s">
        <v>156</v>
      </c>
      <c r="C12" s="303">
        <v>4865152</v>
      </c>
      <c r="D12" s="121" t="s">
        <v>12</v>
      </c>
      <c r="E12" s="93" t="s">
        <v>339</v>
      </c>
      <c r="F12" s="310">
        <v>300</v>
      </c>
      <c r="G12" s="331">
        <v>1605</v>
      </c>
      <c r="H12" s="332">
        <v>1605</v>
      </c>
      <c r="I12" s="312">
        <f t="shared" si="0"/>
        <v>0</v>
      </c>
      <c r="J12" s="312">
        <f t="shared" si="1"/>
        <v>0</v>
      </c>
      <c r="K12" s="312">
        <f t="shared" si="2"/>
        <v>0</v>
      </c>
      <c r="L12" s="331">
        <v>112</v>
      </c>
      <c r="M12" s="332">
        <v>112</v>
      </c>
      <c r="N12" s="312">
        <f t="shared" si="3"/>
        <v>0</v>
      </c>
      <c r="O12" s="312">
        <f t="shared" si="4"/>
        <v>0</v>
      </c>
      <c r="P12" s="312">
        <f t="shared" si="5"/>
        <v>0</v>
      </c>
      <c r="Q12" s="784"/>
    </row>
    <row r="13" spans="1:17" ht="22.5" customHeight="1">
      <c r="A13" s="259">
        <v>6</v>
      </c>
      <c r="B13" s="302" t="s">
        <v>157</v>
      </c>
      <c r="C13" s="303">
        <v>4865111</v>
      </c>
      <c r="D13" s="121" t="s">
        <v>12</v>
      </c>
      <c r="E13" s="93" t="s">
        <v>339</v>
      </c>
      <c r="F13" s="310">
        <v>100</v>
      </c>
      <c r="G13" s="331">
        <v>18853</v>
      </c>
      <c r="H13" s="332">
        <v>18853</v>
      </c>
      <c r="I13" s="312">
        <f>G13-H13</f>
        <v>0</v>
      </c>
      <c r="J13" s="312">
        <f t="shared" si="1"/>
        <v>0</v>
      </c>
      <c r="K13" s="312">
        <f t="shared" si="2"/>
        <v>0</v>
      </c>
      <c r="L13" s="331">
        <v>22637</v>
      </c>
      <c r="M13" s="332">
        <v>22535</v>
      </c>
      <c r="N13" s="312">
        <f>L13-M13</f>
        <v>102</v>
      </c>
      <c r="O13" s="312">
        <f t="shared" si="4"/>
        <v>10200</v>
      </c>
      <c r="P13" s="312">
        <f t="shared" si="5"/>
        <v>0.0102</v>
      </c>
      <c r="Q13" s="468"/>
    </row>
    <row r="14" spans="1:17" ht="22.5" customHeight="1">
      <c r="A14" s="259">
        <v>7</v>
      </c>
      <c r="B14" s="302" t="s">
        <v>158</v>
      </c>
      <c r="C14" s="303">
        <v>4865140</v>
      </c>
      <c r="D14" s="121" t="s">
        <v>12</v>
      </c>
      <c r="E14" s="93" t="s">
        <v>339</v>
      </c>
      <c r="F14" s="310">
        <v>75</v>
      </c>
      <c r="G14" s="331">
        <v>719936</v>
      </c>
      <c r="H14" s="332">
        <v>720119</v>
      </c>
      <c r="I14" s="312">
        <f t="shared" si="0"/>
        <v>-183</v>
      </c>
      <c r="J14" s="312">
        <f t="shared" si="1"/>
        <v>-13725</v>
      </c>
      <c r="K14" s="312">
        <f t="shared" si="2"/>
        <v>-0.013725</v>
      </c>
      <c r="L14" s="331">
        <v>980917</v>
      </c>
      <c r="M14" s="332">
        <v>980491</v>
      </c>
      <c r="N14" s="312">
        <f t="shared" si="3"/>
        <v>426</v>
      </c>
      <c r="O14" s="312">
        <f t="shared" si="4"/>
        <v>31950</v>
      </c>
      <c r="P14" s="312">
        <f t="shared" si="5"/>
        <v>0.03195</v>
      </c>
      <c r="Q14" s="467"/>
    </row>
    <row r="15" spans="1:17" ht="22.5" customHeight="1">
      <c r="A15" s="259">
        <v>8</v>
      </c>
      <c r="B15" s="752" t="s">
        <v>159</v>
      </c>
      <c r="C15" s="303">
        <v>4865134</v>
      </c>
      <c r="D15" s="121" t="s">
        <v>12</v>
      </c>
      <c r="E15" s="93" t="s">
        <v>339</v>
      </c>
      <c r="F15" s="310">
        <v>75</v>
      </c>
      <c r="G15" s="331">
        <v>999354</v>
      </c>
      <c r="H15" s="332">
        <v>999353</v>
      </c>
      <c r="I15" s="312">
        <f t="shared" si="0"/>
        <v>1</v>
      </c>
      <c r="J15" s="312">
        <f t="shared" si="1"/>
        <v>75</v>
      </c>
      <c r="K15" s="312">
        <f t="shared" si="2"/>
        <v>7.5E-05</v>
      </c>
      <c r="L15" s="331">
        <v>17538</v>
      </c>
      <c r="M15" s="332">
        <v>12650</v>
      </c>
      <c r="N15" s="312">
        <f t="shared" si="3"/>
        <v>4888</v>
      </c>
      <c r="O15" s="312">
        <f t="shared" si="4"/>
        <v>366600</v>
      </c>
      <c r="P15" s="312">
        <f t="shared" si="5"/>
        <v>0.3666</v>
      </c>
      <c r="Q15" s="468"/>
    </row>
    <row r="16" spans="1:17" ht="18">
      <c r="A16" s="259">
        <v>9</v>
      </c>
      <c r="B16" s="302" t="s">
        <v>160</v>
      </c>
      <c r="C16" s="303">
        <v>4865181</v>
      </c>
      <c r="D16" s="121" t="s">
        <v>12</v>
      </c>
      <c r="E16" s="93" t="s">
        <v>339</v>
      </c>
      <c r="F16" s="310">
        <v>900</v>
      </c>
      <c r="G16" s="331">
        <v>997487</v>
      </c>
      <c r="H16" s="332">
        <v>997487</v>
      </c>
      <c r="I16" s="312">
        <f t="shared" si="0"/>
        <v>0</v>
      </c>
      <c r="J16" s="312">
        <f t="shared" si="1"/>
        <v>0</v>
      </c>
      <c r="K16" s="312">
        <f t="shared" si="2"/>
        <v>0</v>
      </c>
      <c r="L16" s="331">
        <v>995113</v>
      </c>
      <c r="M16" s="332">
        <v>994818</v>
      </c>
      <c r="N16" s="312">
        <f t="shared" si="3"/>
        <v>295</v>
      </c>
      <c r="O16" s="312">
        <f t="shared" si="4"/>
        <v>265500</v>
      </c>
      <c r="P16" s="312">
        <f t="shared" si="5"/>
        <v>0.2655</v>
      </c>
      <c r="Q16" s="473"/>
    </row>
    <row r="17" spans="1:17" ht="18">
      <c r="A17" s="259">
        <v>10</v>
      </c>
      <c r="B17" s="302" t="s">
        <v>198</v>
      </c>
      <c r="C17" s="303">
        <v>4865130</v>
      </c>
      <c r="D17" s="121" t="s">
        <v>12</v>
      </c>
      <c r="E17" s="93" t="s">
        <v>339</v>
      </c>
      <c r="F17" s="310">
        <v>100</v>
      </c>
      <c r="G17" s="331">
        <v>3358</v>
      </c>
      <c r="H17" s="332">
        <v>3358</v>
      </c>
      <c r="I17" s="312">
        <f>G17-H17</f>
        <v>0</v>
      </c>
      <c r="J17" s="312">
        <f>$F17*I17</f>
        <v>0</v>
      </c>
      <c r="K17" s="312">
        <f>J17/1000000</f>
        <v>0</v>
      </c>
      <c r="L17" s="331">
        <v>265638</v>
      </c>
      <c r="M17" s="332">
        <v>265638</v>
      </c>
      <c r="N17" s="312">
        <f>L17-M17</f>
        <v>0</v>
      </c>
      <c r="O17" s="312">
        <f>$F17*N17</f>
        <v>0</v>
      </c>
      <c r="P17" s="312">
        <f>O17/1000000</f>
        <v>0</v>
      </c>
      <c r="Q17" s="473"/>
    </row>
    <row r="18" spans="1:17" ht="15.75" customHeight="1">
      <c r="A18" s="259"/>
      <c r="B18" s="304" t="s">
        <v>161</v>
      </c>
      <c r="C18" s="303"/>
      <c r="D18" s="121"/>
      <c r="E18" s="121"/>
      <c r="F18" s="310"/>
      <c r="G18" s="412"/>
      <c r="H18" s="415"/>
      <c r="I18" s="312"/>
      <c r="J18" s="312"/>
      <c r="K18" s="593"/>
      <c r="L18" s="314"/>
      <c r="M18" s="312"/>
      <c r="N18" s="312"/>
      <c r="O18" s="312"/>
      <c r="P18" s="593"/>
      <c r="Q18" s="468"/>
    </row>
    <row r="19" spans="1:17" ht="22.5" customHeight="1">
      <c r="A19" s="259">
        <v>10</v>
      </c>
      <c r="B19" s="302" t="s">
        <v>15</v>
      </c>
      <c r="C19" s="303">
        <v>5128454</v>
      </c>
      <c r="D19" s="121" t="s">
        <v>12</v>
      </c>
      <c r="E19" s="93" t="s">
        <v>339</v>
      </c>
      <c r="F19" s="310">
        <v>-500</v>
      </c>
      <c r="G19" s="331">
        <v>16168</v>
      </c>
      <c r="H19" s="332">
        <v>16168</v>
      </c>
      <c r="I19" s="312">
        <f>G19-H19</f>
        <v>0</v>
      </c>
      <c r="J19" s="312">
        <f>$F19*I19</f>
        <v>0</v>
      </c>
      <c r="K19" s="312">
        <f>J19/1000000</f>
        <v>0</v>
      </c>
      <c r="L19" s="331">
        <v>988926</v>
      </c>
      <c r="M19" s="332">
        <v>988926</v>
      </c>
      <c r="N19" s="312">
        <f>L19-M19</f>
        <v>0</v>
      </c>
      <c r="O19" s="312">
        <f>$F19*N19</f>
        <v>0</v>
      </c>
      <c r="P19" s="312">
        <f>O19/1000000</f>
        <v>0</v>
      </c>
      <c r="Q19" s="468"/>
    </row>
    <row r="20" spans="1:17" ht="22.5" customHeight="1">
      <c r="A20" s="259">
        <v>11</v>
      </c>
      <c r="B20" s="275" t="s">
        <v>16</v>
      </c>
      <c r="C20" s="303">
        <v>4865025</v>
      </c>
      <c r="D20" s="81" t="s">
        <v>12</v>
      </c>
      <c r="E20" s="93" t="s">
        <v>339</v>
      </c>
      <c r="F20" s="310">
        <v>-1000</v>
      </c>
      <c r="G20" s="331">
        <v>3763</v>
      </c>
      <c r="H20" s="332">
        <v>3677</v>
      </c>
      <c r="I20" s="312">
        <f>G20-H20</f>
        <v>86</v>
      </c>
      <c r="J20" s="312">
        <f>$F20*I20</f>
        <v>-86000</v>
      </c>
      <c r="K20" s="312">
        <f>J20/1000000</f>
        <v>-0.086</v>
      </c>
      <c r="L20" s="331">
        <v>997231</v>
      </c>
      <c r="M20" s="332">
        <v>997429</v>
      </c>
      <c r="N20" s="312">
        <f>L20-M20</f>
        <v>-198</v>
      </c>
      <c r="O20" s="312">
        <f>$F20*N20</f>
        <v>198000</v>
      </c>
      <c r="P20" s="312">
        <f>O20/1000000</f>
        <v>0.198</v>
      </c>
      <c r="Q20" s="468"/>
    </row>
    <row r="21" spans="1:17" ht="22.5" customHeight="1">
      <c r="A21" s="259">
        <v>12</v>
      </c>
      <c r="B21" s="302" t="s">
        <v>17</v>
      </c>
      <c r="C21" s="303">
        <v>5128433</v>
      </c>
      <c r="D21" s="121" t="s">
        <v>12</v>
      </c>
      <c r="E21" s="93" t="s">
        <v>339</v>
      </c>
      <c r="F21" s="310">
        <v>-2000</v>
      </c>
      <c r="G21" s="331">
        <v>168</v>
      </c>
      <c r="H21" s="332">
        <v>143</v>
      </c>
      <c r="I21" s="312">
        <f>G21-H21</f>
        <v>25</v>
      </c>
      <c r="J21" s="312">
        <f>$F21*I21</f>
        <v>-50000</v>
      </c>
      <c r="K21" s="312">
        <f>J21/1000000</f>
        <v>-0.05</v>
      </c>
      <c r="L21" s="331">
        <v>998806</v>
      </c>
      <c r="M21" s="332">
        <v>999269</v>
      </c>
      <c r="N21" s="312">
        <f>L21-M21</f>
        <v>-463</v>
      </c>
      <c r="O21" s="312">
        <f>$F21*N21</f>
        <v>926000</v>
      </c>
      <c r="P21" s="312">
        <f>O21/1000000</f>
        <v>0.926</v>
      </c>
      <c r="Q21" s="468"/>
    </row>
    <row r="22" spans="1:17" ht="22.5" customHeight="1">
      <c r="A22" s="259">
        <v>13</v>
      </c>
      <c r="B22" s="302" t="s">
        <v>162</v>
      </c>
      <c r="C22" s="303">
        <v>4902499</v>
      </c>
      <c r="D22" s="121" t="s">
        <v>12</v>
      </c>
      <c r="E22" s="93" t="s">
        <v>339</v>
      </c>
      <c r="F22" s="310">
        <v>-1000</v>
      </c>
      <c r="G22" s="331">
        <v>10628</v>
      </c>
      <c r="H22" s="332">
        <v>10612</v>
      </c>
      <c r="I22" s="312">
        <f>G22-H22</f>
        <v>16</v>
      </c>
      <c r="J22" s="312">
        <f>$F22*I22</f>
        <v>-16000</v>
      </c>
      <c r="K22" s="312">
        <f>J22/1000000</f>
        <v>-0.016</v>
      </c>
      <c r="L22" s="331">
        <v>998313</v>
      </c>
      <c r="M22" s="332">
        <v>998548</v>
      </c>
      <c r="N22" s="312">
        <f>L22-M22</f>
        <v>-235</v>
      </c>
      <c r="O22" s="312">
        <f>$F22*N22</f>
        <v>235000</v>
      </c>
      <c r="P22" s="312">
        <f>O22/1000000</f>
        <v>0.235</v>
      </c>
      <c r="Q22" s="468"/>
    </row>
    <row r="23" spans="1:17" ht="22.5" customHeight="1">
      <c r="A23" s="259">
        <v>14</v>
      </c>
      <c r="B23" s="302" t="s">
        <v>425</v>
      </c>
      <c r="C23" s="303">
        <v>5295169</v>
      </c>
      <c r="D23" s="121" t="s">
        <v>12</v>
      </c>
      <c r="E23" s="93" t="s">
        <v>339</v>
      </c>
      <c r="F23" s="310">
        <v>-1000</v>
      </c>
      <c r="G23" s="331">
        <v>967945</v>
      </c>
      <c r="H23" s="332">
        <v>967943</v>
      </c>
      <c r="I23" s="332">
        <f>G23-H23</f>
        <v>2</v>
      </c>
      <c r="J23" s="332">
        <f>$F23*I23</f>
        <v>-2000</v>
      </c>
      <c r="K23" s="332">
        <f>J23/1000000</f>
        <v>-0.002</v>
      </c>
      <c r="L23" s="331">
        <v>993705</v>
      </c>
      <c r="M23" s="332">
        <v>993876</v>
      </c>
      <c r="N23" s="332">
        <f>L23-M23</f>
        <v>-171</v>
      </c>
      <c r="O23" s="332">
        <f>$F23*N23</f>
        <v>171000</v>
      </c>
      <c r="P23" s="332">
        <f>O23/1000000</f>
        <v>0.171</v>
      </c>
      <c r="Q23" s="468"/>
    </row>
    <row r="24" spans="1:17" ht="15" customHeight="1">
      <c r="A24" s="259"/>
      <c r="B24" s="304" t="s">
        <v>163</v>
      </c>
      <c r="C24" s="303"/>
      <c r="D24" s="121"/>
      <c r="E24" s="121"/>
      <c r="F24" s="310"/>
      <c r="G24" s="412"/>
      <c r="H24" s="415"/>
      <c r="I24" s="312"/>
      <c r="J24" s="312"/>
      <c r="K24" s="312"/>
      <c r="L24" s="314"/>
      <c r="M24" s="312"/>
      <c r="N24" s="312"/>
      <c r="O24" s="312"/>
      <c r="P24" s="312"/>
      <c r="Q24" s="468"/>
    </row>
    <row r="25" spans="1:17" ht="18.75" customHeight="1">
      <c r="A25" s="259">
        <v>15</v>
      </c>
      <c r="B25" s="302" t="s">
        <v>15</v>
      </c>
      <c r="C25" s="303">
        <v>5295164</v>
      </c>
      <c r="D25" s="121" t="s">
        <v>12</v>
      </c>
      <c r="E25" s="93" t="s">
        <v>339</v>
      </c>
      <c r="F25" s="310">
        <v>-1000</v>
      </c>
      <c r="G25" s="331">
        <v>31582</v>
      </c>
      <c r="H25" s="332">
        <v>31582</v>
      </c>
      <c r="I25" s="312">
        <f>G25-H25</f>
        <v>0</v>
      </c>
      <c r="J25" s="312">
        <f>$F25*I25</f>
        <v>0</v>
      </c>
      <c r="K25" s="312">
        <f>J25/1000000</f>
        <v>0</v>
      </c>
      <c r="L25" s="331">
        <v>996928</v>
      </c>
      <c r="M25" s="332">
        <v>996936</v>
      </c>
      <c r="N25" s="312">
        <f>L25-M25</f>
        <v>-8</v>
      </c>
      <c r="O25" s="312">
        <f>$F25*N25</f>
        <v>8000</v>
      </c>
      <c r="P25" s="312">
        <f>O25/1000000</f>
        <v>0.008</v>
      </c>
      <c r="Q25" s="485"/>
    </row>
    <row r="26" spans="1:17" ht="17.25" customHeight="1">
      <c r="A26" s="259">
        <v>16</v>
      </c>
      <c r="B26" s="302" t="s">
        <v>16</v>
      </c>
      <c r="C26" s="303">
        <v>5129959</v>
      </c>
      <c r="D26" s="121" t="s">
        <v>12</v>
      </c>
      <c r="E26" s="93" t="s">
        <v>339</v>
      </c>
      <c r="F26" s="310">
        <v>-500</v>
      </c>
      <c r="G26" s="331">
        <v>19336</v>
      </c>
      <c r="H26" s="332">
        <v>19336</v>
      </c>
      <c r="I26" s="332">
        <f>G26-H26</f>
        <v>0</v>
      </c>
      <c r="J26" s="332">
        <f>$F26*I26</f>
        <v>0</v>
      </c>
      <c r="K26" s="332">
        <f>J26/1000000</f>
        <v>0</v>
      </c>
      <c r="L26" s="331">
        <v>18658</v>
      </c>
      <c r="M26" s="332">
        <v>14084</v>
      </c>
      <c r="N26" s="332">
        <f>L26-M26</f>
        <v>4574</v>
      </c>
      <c r="O26" s="332">
        <f>$F26*N26</f>
        <v>-2287000</v>
      </c>
      <c r="P26" s="332">
        <f>O26/1000000</f>
        <v>-2.287</v>
      </c>
      <c r="Q26" s="485"/>
    </row>
    <row r="27" spans="1:17" ht="17.25" customHeight="1">
      <c r="A27" s="259">
        <v>17</v>
      </c>
      <c r="B27" s="302" t="s">
        <v>17</v>
      </c>
      <c r="C27" s="303">
        <v>4864988</v>
      </c>
      <c r="D27" s="121" t="s">
        <v>12</v>
      </c>
      <c r="E27" s="93" t="s">
        <v>339</v>
      </c>
      <c r="F27" s="310">
        <v>-2000</v>
      </c>
      <c r="G27" s="331">
        <v>7788</v>
      </c>
      <c r="H27" s="332">
        <v>7788</v>
      </c>
      <c r="I27" s="312">
        <f>G27-H27</f>
        <v>0</v>
      </c>
      <c r="J27" s="312">
        <f>$F27*I27</f>
        <v>0</v>
      </c>
      <c r="K27" s="312">
        <f>J27/1000000</f>
        <v>0</v>
      </c>
      <c r="L27" s="331">
        <v>998138</v>
      </c>
      <c r="M27" s="332">
        <v>998976</v>
      </c>
      <c r="N27" s="312">
        <f>L27-M27</f>
        <v>-838</v>
      </c>
      <c r="O27" s="312">
        <f>$F27*N27</f>
        <v>1676000</v>
      </c>
      <c r="P27" s="312">
        <f>O27/1000000</f>
        <v>1.676</v>
      </c>
      <c r="Q27" s="485"/>
    </row>
    <row r="28" spans="1:17" ht="17.25" customHeight="1">
      <c r="A28" s="259">
        <v>18</v>
      </c>
      <c r="B28" s="302" t="s">
        <v>162</v>
      </c>
      <c r="C28" s="303">
        <v>5295572</v>
      </c>
      <c r="D28" s="121" t="s">
        <v>12</v>
      </c>
      <c r="E28" s="93" t="s">
        <v>339</v>
      </c>
      <c r="F28" s="310">
        <v>-1000</v>
      </c>
      <c r="G28" s="331">
        <v>996415</v>
      </c>
      <c r="H28" s="332">
        <v>996415</v>
      </c>
      <c r="I28" s="332">
        <f>G28-H28</f>
        <v>0</v>
      </c>
      <c r="J28" s="332">
        <f>$F28*I28</f>
        <v>0</v>
      </c>
      <c r="K28" s="332">
        <f>J28/1000000</f>
        <v>0</v>
      </c>
      <c r="L28" s="331">
        <v>850319</v>
      </c>
      <c r="M28" s="332">
        <v>851226</v>
      </c>
      <c r="N28" s="332">
        <f>L28-M28</f>
        <v>-907</v>
      </c>
      <c r="O28" s="332">
        <f>$F28*N28</f>
        <v>907000</v>
      </c>
      <c r="P28" s="332">
        <f>O28/1000000</f>
        <v>0.907</v>
      </c>
      <c r="Q28" s="485"/>
    </row>
    <row r="29" spans="1:17" ht="17.25" customHeight="1">
      <c r="A29" s="259"/>
      <c r="B29" s="304" t="s">
        <v>437</v>
      </c>
      <c r="C29" s="303"/>
      <c r="D29" s="121"/>
      <c r="E29" s="93"/>
      <c r="F29" s="310"/>
      <c r="G29" s="331"/>
      <c r="H29" s="332"/>
      <c r="I29" s="332"/>
      <c r="J29" s="332"/>
      <c r="K29" s="332"/>
      <c r="L29" s="331"/>
      <c r="M29" s="332"/>
      <c r="N29" s="332"/>
      <c r="O29" s="332"/>
      <c r="P29" s="332"/>
      <c r="Q29" s="485"/>
    </row>
    <row r="30" spans="1:17" ht="17.25" customHeight="1">
      <c r="A30" s="259">
        <v>19</v>
      </c>
      <c r="B30" s="302" t="s">
        <v>15</v>
      </c>
      <c r="C30" s="303">
        <v>5128451</v>
      </c>
      <c r="D30" s="121" t="s">
        <v>12</v>
      </c>
      <c r="E30" s="93" t="s">
        <v>339</v>
      </c>
      <c r="F30" s="310">
        <v>-1000</v>
      </c>
      <c r="G30" s="331">
        <v>0</v>
      </c>
      <c r="H30" s="332">
        <v>0</v>
      </c>
      <c r="I30" s="312">
        <f>G30-H30</f>
        <v>0</v>
      </c>
      <c r="J30" s="312">
        <f>$F30*I30</f>
        <v>0</v>
      </c>
      <c r="K30" s="312">
        <f>J30/1000000</f>
        <v>0</v>
      </c>
      <c r="L30" s="331">
        <v>0</v>
      </c>
      <c r="M30" s="332">
        <v>0</v>
      </c>
      <c r="N30" s="312">
        <f>L30-M30</f>
        <v>0</v>
      </c>
      <c r="O30" s="312">
        <f>$F30*N30</f>
        <v>0</v>
      </c>
      <c r="P30" s="312">
        <f>O30/1000000</f>
        <v>0</v>
      </c>
      <c r="Q30" s="485"/>
    </row>
    <row r="31" spans="1:17" ht="17.25" customHeight="1">
      <c r="A31" s="259">
        <v>20</v>
      </c>
      <c r="B31" s="302" t="s">
        <v>16</v>
      </c>
      <c r="C31" s="303">
        <v>5128459</v>
      </c>
      <c r="D31" s="121" t="s">
        <v>12</v>
      </c>
      <c r="E31" s="93" t="s">
        <v>339</v>
      </c>
      <c r="F31" s="310">
        <v>-800</v>
      </c>
      <c r="G31" s="331">
        <v>32</v>
      </c>
      <c r="H31" s="332">
        <v>26</v>
      </c>
      <c r="I31" s="312">
        <f>G31-H31</f>
        <v>6</v>
      </c>
      <c r="J31" s="312">
        <f>$F31*I31</f>
        <v>-4800</v>
      </c>
      <c r="K31" s="312">
        <f>J31/1000000</f>
        <v>-0.0048</v>
      </c>
      <c r="L31" s="331">
        <v>998583</v>
      </c>
      <c r="M31" s="332">
        <v>999145</v>
      </c>
      <c r="N31" s="312">
        <f>L31-M31</f>
        <v>-562</v>
      </c>
      <c r="O31" s="312">
        <f>$F31*N31</f>
        <v>449600</v>
      </c>
      <c r="P31" s="312">
        <f>O31/1000000</f>
        <v>0.4496</v>
      </c>
      <c r="Q31" s="485"/>
    </row>
    <row r="32" spans="1:17" ht="17.25" customHeight="1">
      <c r="A32" s="259"/>
      <c r="B32" s="273" t="s">
        <v>164</v>
      </c>
      <c r="C32" s="303"/>
      <c r="D32" s="81"/>
      <c r="E32" s="81"/>
      <c r="F32" s="310"/>
      <c r="G32" s="412"/>
      <c r="H32" s="415"/>
      <c r="I32" s="312"/>
      <c r="J32" s="312"/>
      <c r="K32" s="312"/>
      <c r="L32" s="314"/>
      <c r="M32" s="312"/>
      <c r="N32" s="312"/>
      <c r="O32" s="312"/>
      <c r="P32" s="312"/>
      <c r="Q32" s="468"/>
    </row>
    <row r="33" spans="1:17" ht="18.75" customHeight="1">
      <c r="A33" s="259">
        <v>21</v>
      </c>
      <c r="B33" s="302" t="s">
        <v>15</v>
      </c>
      <c r="C33" s="303">
        <v>5295151</v>
      </c>
      <c r="D33" s="121" t="s">
        <v>12</v>
      </c>
      <c r="E33" s="93" t="s">
        <v>339</v>
      </c>
      <c r="F33" s="310">
        <v>-1000</v>
      </c>
      <c r="G33" s="331">
        <v>3047</v>
      </c>
      <c r="H33" s="332">
        <v>2994</v>
      </c>
      <c r="I33" s="312">
        <f aca="true" t="shared" si="6" ref="I33:I42">G33-H33</f>
        <v>53</v>
      </c>
      <c r="J33" s="312">
        <f aca="true" t="shared" si="7" ref="J33:J42">$F33*I33</f>
        <v>-53000</v>
      </c>
      <c r="K33" s="312">
        <f aca="true" t="shared" si="8" ref="K33:K42">J33/1000000</f>
        <v>-0.053</v>
      </c>
      <c r="L33" s="331">
        <v>980650</v>
      </c>
      <c r="M33" s="332">
        <v>981073</v>
      </c>
      <c r="N33" s="312">
        <f aca="true" t="shared" si="9" ref="N33:N42">L33-M33</f>
        <v>-423</v>
      </c>
      <c r="O33" s="312">
        <f aca="true" t="shared" si="10" ref="O33:O42">$F33*N33</f>
        <v>423000</v>
      </c>
      <c r="P33" s="312">
        <f aca="true" t="shared" si="11" ref="P33:P42">O33/1000000</f>
        <v>0.423</v>
      </c>
      <c r="Q33" s="480"/>
    </row>
    <row r="34" spans="1:17" ht="17.25" customHeight="1">
      <c r="A34" s="259">
        <v>22</v>
      </c>
      <c r="B34" s="302" t="s">
        <v>16</v>
      </c>
      <c r="C34" s="303">
        <v>4865036</v>
      </c>
      <c r="D34" s="121" t="s">
        <v>12</v>
      </c>
      <c r="E34" s="93" t="s">
        <v>339</v>
      </c>
      <c r="F34" s="310">
        <v>-1000</v>
      </c>
      <c r="G34" s="331">
        <v>220</v>
      </c>
      <c r="H34" s="332">
        <v>85</v>
      </c>
      <c r="I34" s="312">
        <f>G34-H34</f>
        <v>135</v>
      </c>
      <c r="J34" s="312">
        <f>$F34*I34</f>
        <v>-135000</v>
      </c>
      <c r="K34" s="312">
        <f>J34/1000000</f>
        <v>-0.135</v>
      </c>
      <c r="L34" s="331">
        <v>996354</v>
      </c>
      <c r="M34" s="332">
        <v>997656</v>
      </c>
      <c r="N34" s="312">
        <f>L34-M34</f>
        <v>-1302</v>
      </c>
      <c r="O34" s="312">
        <f>$F34*N34</f>
        <v>1302000</v>
      </c>
      <c r="P34" s="312">
        <f>O34/1000000</f>
        <v>1.302</v>
      </c>
      <c r="Q34" s="468"/>
    </row>
    <row r="35" spans="1:17" ht="15.75" customHeight="1">
      <c r="A35" s="259">
        <v>23</v>
      </c>
      <c r="B35" s="302" t="s">
        <v>17</v>
      </c>
      <c r="C35" s="303">
        <v>5295147</v>
      </c>
      <c r="D35" s="121" t="s">
        <v>12</v>
      </c>
      <c r="E35" s="93" t="s">
        <v>339</v>
      </c>
      <c r="F35" s="310">
        <v>-1000</v>
      </c>
      <c r="G35" s="331">
        <v>982738</v>
      </c>
      <c r="H35" s="332">
        <v>982724</v>
      </c>
      <c r="I35" s="312">
        <f t="shared" si="6"/>
        <v>14</v>
      </c>
      <c r="J35" s="312">
        <f t="shared" si="7"/>
        <v>-14000</v>
      </c>
      <c r="K35" s="312">
        <f t="shared" si="8"/>
        <v>-0.014</v>
      </c>
      <c r="L35" s="331">
        <v>987524</v>
      </c>
      <c r="M35" s="332">
        <v>988258</v>
      </c>
      <c r="N35" s="312">
        <f t="shared" si="9"/>
        <v>-734</v>
      </c>
      <c r="O35" s="312">
        <f t="shared" si="10"/>
        <v>734000</v>
      </c>
      <c r="P35" s="312">
        <f t="shared" si="11"/>
        <v>0.734</v>
      </c>
      <c r="Q35" s="468"/>
    </row>
    <row r="36" spans="1:17" ht="15.75" customHeight="1">
      <c r="A36" s="259">
        <v>24</v>
      </c>
      <c r="B36" s="275" t="s">
        <v>162</v>
      </c>
      <c r="C36" s="303">
        <v>4865001</v>
      </c>
      <c r="D36" s="81" t="s">
        <v>12</v>
      </c>
      <c r="E36" s="93" t="s">
        <v>339</v>
      </c>
      <c r="F36" s="310">
        <v>-1000</v>
      </c>
      <c r="G36" s="331">
        <v>304</v>
      </c>
      <c r="H36" s="332">
        <v>265</v>
      </c>
      <c r="I36" s="312">
        <f t="shared" si="6"/>
        <v>39</v>
      </c>
      <c r="J36" s="312">
        <f t="shared" si="7"/>
        <v>-39000</v>
      </c>
      <c r="K36" s="312">
        <f t="shared" si="8"/>
        <v>-0.039</v>
      </c>
      <c r="L36" s="331">
        <v>998815</v>
      </c>
      <c r="M36" s="332">
        <v>998776</v>
      </c>
      <c r="N36" s="312">
        <f t="shared" si="9"/>
        <v>39</v>
      </c>
      <c r="O36" s="312">
        <f t="shared" si="10"/>
        <v>-39000</v>
      </c>
      <c r="P36" s="312">
        <f t="shared" si="11"/>
        <v>-0.039</v>
      </c>
      <c r="Q36" s="757"/>
    </row>
    <row r="37" spans="1:17" ht="15.75" customHeight="1">
      <c r="A37" s="259"/>
      <c r="B37" s="273" t="s">
        <v>456</v>
      </c>
      <c r="C37" s="303"/>
      <c r="D37" s="81"/>
      <c r="E37" s="93"/>
      <c r="F37" s="310"/>
      <c r="G37" s="331"/>
      <c r="H37" s="332"/>
      <c r="I37" s="312"/>
      <c r="J37" s="312"/>
      <c r="K37" s="312"/>
      <c r="L37" s="331"/>
      <c r="M37" s="332"/>
      <c r="N37" s="312"/>
      <c r="O37" s="312"/>
      <c r="P37" s="312"/>
      <c r="Q37" s="757"/>
    </row>
    <row r="38" spans="1:17" ht="15.75" customHeight="1">
      <c r="A38" s="259">
        <v>25</v>
      </c>
      <c r="B38" s="275" t="s">
        <v>457</v>
      </c>
      <c r="C38" s="303">
        <v>5295139</v>
      </c>
      <c r="D38" s="81" t="s">
        <v>12</v>
      </c>
      <c r="E38" s="93" t="s">
        <v>339</v>
      </c>
      <c r="F38" s="310">
        <v>-1000</v>
      </c>
      <c r="G38" s="331">
        <v>0</v>
      </c>
      <c r="H38" s="332">
        <v>0</v>
      </c>
      <c r="I38" s="312">
        <f t="shared" si="6"/>
        <v>0</v>
      </c>
      <c r="J38" s="312">
        <f t="shared" si="7"/>
        <v>0</v>
      </c>
      <c r="K38" s="312">
        <f t="shared" si="8"/>
        <v>0</v>
      </c>
      <c r="L38" s="331">
        <v>0</v>
      </c>
      <c r="M38" s="332">
        <v>0</v>
      </c>
      <c r="N38" s="312">
        <f t="shared" si="9"/>
        <v>0</v>
      </c>
      <c r="O38" s="312">
        <f t="shared" si="10"/>
        <v>0</v>
      </c>
      <c r="P38" s="312">
        <f t="shared" si="11"/>
        <v>0</v>
      </c>
      <c r="Q38" s="757"/>
    </row>
    <row r="39" spans="1:17" ht="15.75" customHeight="1">
      <c r="A39" s="259">
        <v>26</v>
      </c>
      <c r="B39" s="275" t="s">
        <v>458</v>
      </c>
      <c r="C39" s="303">
        <v>5295131</v>
      </c>
      <c r="D39" s="81" t="s">
        <v>12</v>
      </c>
      <c r="E39" s="93" t="s">
        <v>339</v>
      </c>
      <c r="F39" s="310">
        <v>-1000</v>
      </c>
      <c r="G39" s="331">
        <v>0</v>
      </c>
      <c r="H39" s="332">
        <v>0</v>
      </c>
      <c r="I39" s="312">
        <f t="shared" si="6"/>
        <v>0</v>
      </c>
      <c r="J39" s="312">
        <f t="shared" si="7"/>
        <v>0</v>
      </c>
      <c r="K39" s="312">
        <f t="shared" si="8"/>
        <v>0</v>
      </c>
      <c r="L39" s="331">
        <v>0</v>
      </c>
      <c r="M39" s="332">
        <v>0</v>
      </c>
      <c r="N39" s="312">
        <f t="shared" si="9"/>
        <v>0</v>
      </c>
      <c r="O39" s="312">
        <f t="shared" si="10"/>
        <v>0</v>
      </c>
      <c r="P39" s="312">
        <f t="shared" si="11"/>
        <v>0</v>
      </c>
      <c r="Q39" s="757"/>
    </row>
    <row r="40" spans="1:17" ht="15.75" customHeight="1">
      <c r="A40" s="259">
        <v>27</v>
      </c>
      <c r="B40" s="275" t="s">
        <v>459</v>
      </c>
      <c r="C40" s="303">
        <v>5295173</v>
      </c>
      <c r="D40" s="81" t="s">
        <v>12</v>
      </c>
      <c r="E40" s="93" t="s">
        <v>339</v>
      </c>
      <c r="F40" s="310">
        <v>-1000</v>
      </c>
      <c r="G40" s="331">
        <v>21986</v>
      </c>
      <c r="H40" s="332">
        <v>21387</v>
      </c>
      <c r="I40" s="312">
        <f t="shared" si="6"/>
        <v>599</v>
      </c>
      <c r="J40" s="312">
        <f t="shared" si="7"/>
        <v>-599000</v>
      </c>
      <c r="K40" s="312">
        <f t="shared" si="8"/>
        <v>-0.599</v>
      </c>
      <c r="L40" s="331">
        <v>999999</v>
      </c>
      <c r="M40" s="332">
        <v>999998</v>
      </c>
      <c r="N40" s="312">
        <f t="shared" si="9"/>
        <v>1</v>
      </c>
      <c r="O40" s="312">
        <f t="shared" si="10"/>
        <v>-1000</v>
      </c>
      <c r="P40" s="312">
        <f t="shared" si="11"/>
        <v>-0.001</v>
      </c>
      <c r="Q40" s="757"/>
    </row>
    <row r="41" spans="1:17" ht="15.75" customHeight="1">
      <c r="A41" s="259"/>
      <c r="B41" s="275"/>
      <c r="C41" s="303"/>
      <c r="D41" s="81"/>
      <c r="E41" s="93"/>
      <c r="F41" s="310">
        <v>-1000</v>
      </c>
      <c r="G41" s="331">
        <v>3113</v>
      </c>
      <c r="H41" s="332">
        <v>1322</v>
      </c>
      <c r="I41" s="312">
        <f t="shared" si="6"/>
        <v>1791</v>
      </c>
      <c r="J41" s="312">
        <f t="shared" si="7"/>
        <v>-1791000</v>
      </c>
      <c r="K41" s="312">
        <f t="shared" si="8"/>
        <v>-1.791</v>
      </c>
      <c r="L41" s="331"/>
      <c r="M41" s="332"/>
      <c r="N41" s="312"/>
      <c r="O41" s="312"/>
      <c r="P41" s="312"/>
      <c r="Q41" s="757"/>
    </row>
    <row r="42" spans="1:17" ht="15.75" customHeight="1">
      <c r="A42" s="259">
        <v>28</v>
      </c>
      <c r="B42" s="275" t="s">
        <v>460</v>
      </c>
      <c r="C42" s="303">
        <v>4902501</v>
      </c>
      <c r="D42" s="81" t="s">
        <v>12</v>
      </c>
      <c r="E42" s="93" t="s">
        <v>339</v>
      </c>
      <c r="F42" s="310">
        <v>-1000</v>
      </c>
      <c r="G42" s="331">
        <v>0</v>
      </c>
      <c r="H42" s="332">
        <v>0</v>
      </c>
      <c r="I42" s="312">
        <f t="shared" si="6"/>
        <v>0</v>
      </c>
      <c r="J42" s="312">
        <f t="shared" si="7"/>
        <v>0</v>
      </c>
      <c r="K42" s="312">
        <f t="shared" si="8"/>
        <v>0</v>
      </c>
      <c r="L42" s="331">
        <v>0</v>
      </c>
      <c r="M42" s="332">
        <v>0</v>
      </c>
      <c r="N42" s="312">
        <f t="shared" si="9"/>
        <v>0</v>
      </c>
      <c r="O42" s="312">
        <f t="shared" si="10"/>
        <v>0</v>
      </c>
      <c r="P42" s="312">
        <f t="shared" si="11"/>
        <v>0</v>
      </c>
      <c r="Q42" s="757"/>
    </row>
    <row r="43" spans="1:17" ht="17.25" customHeight="1">
      <c r="A43" s="259"/>
      <c r="B43" s="304" t="s">
        <v>165</v>
      </c>
      <c r="C43" s="303"/>
      <c r="D43" s="121"/>
      <c r="E43" s="121"/>
      <c r="F43" s="310"/>
      <c r="G43" s="412"/>
      <c r="H43" s="415"/>
      <c r="I43" s="312"/>
      <c r="J43" s="312"/>
      <c r="K43" s="312"/>
      <c r="L43" s="314"/>
      <c r="M43" s="312"/>
      <c r="N43" s="312"/>
      <c r="O43" s="312"/>
      <c r="P43" s="312"/>
      <c r="Q43" s="468"/>
    </row>
    <row r="44" spans="1:17" ht="19.5" customHeight="1">
      <c r="A44" s="259"/>
      <c r="B44" s="304" t="s">
        <v>38</v>
      </c>
      <c r="C44" s="303"/>
      <c r="D44" s="121"/>
      <c r="E44" s="121"/>
      <c r="F44" s="310"/>
      <c r="G44" s="412"/>
      <c r="H44" s="415"/>
      <c r="I44" s="312"/>
      <c r="J44" s="312"/>
      <c r="K44" s="312"/>
      <c r="L44" s="314"/>
      <c r="M44" s="312"/>
      <c r="N44" s="312"/>
      <c r="O44" s="312"/>
      <c r="P44" s="312"/>
      <c r="Q44" s="468"/>
    </row>
    <row r="45" spans="1:17" ht="22.5" customHeight="1">
      <c r="A45" s="259">
        <v>29</v>
      </c>
      <c r="B45" s="302" t="s">
        <v>166</v>
      </c>
      <c r="C45" s="303">
        <v>5128435</v>
      </c>
      <c r="D45" s="121" t="s">
        <v>12</v>
      </c>
      <c r="E45" s="93" t="s">
        <v>339</v>
      </c>
      <c r="F45" s="310">
        <v>800</v>
      </c>
      <c r="G45" s="331">
        <v>32</v>
      </c>
      <c r="H45" s="332">
        <v>32</v>
      </c>
      <c r="I45" s="312">
        <f>G45-H45</f>
        <v>0</v>
      </c>
      <c r="J45" s="312">
        <f>$F45*I45</f>
        <v>0</v>
      </c>
      <c r="K45" s="312">
        <f>J45/1000000</f>
        <v>0</v>
      </c>
      <c r="L45" s="331">
        <v>8549</v>
      </c>
      <c r="M45" s="332">
        <v>7518</v>
      </c>
      <c r="N45" s="312">
        <f>L45-M45</f>
        <v>1031</v>
      </c>
      <c r="O45" s="312">
        <f>$F45*N45</f>
        <v>824800</v>
      </c>
      <c r="P45" s="312">
        <f>O45/1000000</f>
        <v>0.8248</v>
      </c>
      <c r="Q45" s="468"/>
    </row>
    <row r="46" spans="1:17" ht="18.75" customHeight="1">
      <c r="A46" s="259"/>
      <c r="B46" s="273" t="s">
        <v>167</v>
      </c>
      <c r="C46" s="303"/>
      <c r="D46" s="81"/>
      <c r="E46" s="81"/>
      <c r="F46" s="310"/>
      <c r="G46" s="412"/>
      <c r="H46" s="415"/>
      <c r="I46" s="312"/>
      <c r="J46" s="312"/>
      <c r="K46" s="312"/>
      <c r="L46" s="314"/>
      <c r="M46" s="312"/>
      <c r="N46" s="312"/>
      <c r="O46" s="312"/>
      <c r="P46" s="312"/>
      <c r="Q46" s="468"/>
    </row>
    <row r="47" spans="1:17" ht="22.5" customHeight="1">
      <c r="A47" s="259">
        <v>30</v>
      </c>
      <c r="B47" s="275" t="s">
        <v>15</v>
      </c>
      <c r="C47" s="303">
        <v>5269210</v>
      </c>
      <c r="D47" s="81" t="s">
        <v>12</v>
      </c>
      <c r="E47" s="93" t="s">
        <v>339</v>
      </c>
      <c r="F47" s="310">
        <v>-1000</v>
      </c>
      <c r="G47" s="331">
        <v>978250</v>
      </c>
      <c r="H47" s="332">
        <v>978250</v>
      </c>
      <c r="I47" s="312">
        <f>G47-H47</f>
        <v>0</v>
      </c>
      <c r="J47" s="312">
        <f>$F47*I47</f>
        <v>0</v>
      </c>
      <c r="K47" s="312">
        <f>J47/1000000</f>
        <v>0</v>
      </c>
      <c r="L47" s="331">
        <v>970295</v>
      </c>
      <c r="M47" s="332">
        <v>972761</v>
      </c>
      <c r="N47" s="312">
        <f>L47-M47</f>
        <v>-2466</v>
      </c>
      <c r="O47" s="312">
        <f>$F47*N47</f>
        <v>2466000</v>
      </c>
      <c r="P47" s="312">
        <f>O47/1000000</f>
        <v>2.466</v>
      </c>
      <c r="Q47" s="468"/>
    </row>
    <row r="48" spans="1:17" ht="22.5" customHeight="1">
      <c r="A48" s="259">
        <v>31</v>
      </c>
      <c r="B48" s="302" t="s">
        <v>16</v>
      </c>
      <c r="C48" s="303">
        <v>5269211</v>
      </c>
      <c r="D48" s="121" t="s">
        <v>12</v>
      </c>
      <c r="E48" s="93" t="s">
        <v>339</v>
      </c>
      <c r="F48" s="310">
        <v>-1000</v>
      </c>
      <c r="G48" s="331">
        <v>991515</v>
      </c>
      <c r="H48" s="332">
        <v>991515</v>
      </c>
      <c r="I48" s="312">
        <f>G48-H48</f>
        <v>0</v>
      </c>
      <c r="J48" s="312">
        <f>$F48*I48</f>
        <v>0</v>
      </c>
      <c r="K48" s="312">
        <f>J48/1000000</f>
        <v>0</v>
      </c>
      <c r="L48" s="331">
        <v>985938</v>
      </c>
      <c r="M48" s="332">
        <v>985938</v>
      </c>
      <c r="N48" s="312">
        <f>L48-M48</f>
        <v>0</v>
      </c>
      <c r="O48" s="312">
        <f>$F48*N48</f>
        <v>0</v>
      </c>
      <c r="P48" s="312">
        <f>O48/1000000</f>
        <v>0</v>
      </c>
      <c r="Q48" s="712"/>
    </row>
    <row r="49" spans="1:17" ht="22.5" customHeight="1">
      <c r="A49" s="259">
        <v>32</v>
      </c>
      <c r="B49" s="302" t="s">
        <v>17</v>
      </c>
      <c r="C49" s="303">
        <v>5269209</v>
      </c>
      <c r="D49" s="121" t="s">
        <v>12</v>
      </c>
      <c r="E49" s="93" t="s">
        <v>339</v>
      </c>
      <c r="F49" s="310">
        <v>-1000</v>
      </c>
      <c r="G49" s="331">
        <v>980156</v>
      </c>
      <c r="H49" s="332">
        <v>980156</v>
      </c>
      <c r="I49" s="312">
        <f>G49-H49</f>
        <v>0</v>
      </c>
      <c r="J49" s="312">
        <f>$F49*I49</f>
        <v>0</v>
      </c>
      <c r="K49" s="312">
        <f>J49/1000000</f>
        <v>0</v>
      </c>
      <c r="L49" s="331">
        <v>995206</v>
      </c>
      <c r="M49" s="332">
        <v>994862</v>
      </c>
      <c r="N49" s="312">
        <f>L49-M49</f>
        <v>344</v>
      </c>
      <c r="O49" s="312">
        <f>$F49*N49</f>
        <v>-344000</v>
      </c>
      <c r="P49" s="312">
        <f>O49/1000000</f>
        <v>-0.344</v>
      </c>
      <c r="Q49" s="712"/>
    </row>
    <row r="50" spans="1:17" ht="22.5" customHeight="1">
      <c r="A50" s="259"/>
      <c r="B50" s="273" t="s">
        <v>469</v>
      </c>
      <c r="C50" s="303"/>
      <c r="D50" s="121"/>
      <c r="E50" s="93"/>
      <c r="F50" s="310"/>
      <c r="G50" s="331"/>
      <c r="H50" s="332"/>
      <c r="I50" s="312"/>
      <c r="J50" s="312"/>
      <c r="K50" s="312"/>
      <c r="L50" s="331"/>
      <c r="M50" s="332"/>
      <c r="N50" s="312"/>
      <c r="O50" s="312"/>
      <c r="P50" s="312"/>
      <c r="Q50" s="712"/>
    </row>
    <row r="51" spans="1:17" ht="22.5" customHeight="1">
      <c r="A51" s="259">
        <v>33</v>
      </c>
      <c r="B51" s="275" t="s">
        <v>459</v>
      </c>
      <c r="C51" s="303">
        <v>5295149</v>
      </c>
      <c r="D51" s="81" t="s">
        <v>12</v>
      </c>
      <c r="E51" s="93" t="s">
        <v>339</v>
      </c>
      <c r="F51" s="310">
        <v>-1000</v>
      </c>
      <c r="G51" s="331">
        <v>0</v>
      </c>
      <c r="H51" s="332">
        <v>0</v>
      </c>
      <c r="I51" s="312">
        <f>G51-H51</f>
        <v>0</v>
      </c>
      <c r="J51" s="312">
        <f>$F51*I51</f>
        <v>0</v>
      </c>
      <c r="K51" s="312">
        <f>J51/1000000</f>
        <v>0</v>
      </c>
      <c r="L51" s="331">
        <v>0</v>
      </c>
      <c r="M51" s="332">
        <v>0</v>
      </c>
      <c r="N51" s="312">
        <f>L51-M51</f>
        <v>0</v>
      </c>
      <c r="O51" s="312">
        <f>$F51*N51</f>
        <v>0</v>
      </c>
      <c r="P51" s="312">
        <f>O51/1000000</f>
        <v>0</v>
      </c>
      <c r="Q51" s="712" t="s">
        <v>470</v>
      </c>
    </row>
    <row r="52" spans="1:17" ht="22.5" customHeight="1">
      <c r="A52" s="259">
        <v>34</v>
      </c>
      <c r="B52" s="275" t="s">
        <v>460</v>
      </c>
      <c r="C52" s="303">
        <v>5128460</v>
      </c>
      <c r="D52" s="81" t="s">
        <v>12</v>
      </c>
      <c r="E52" s="93" t="s">
        <v>339</v>
      </c>
      <c r="F52" s="310">
        <v>-1000</v>
      </c>
      <c r="G52" s="331">
        <v>0</v>
      </c>
      <c r="H52" s="332">
        <v>0</v>
      </c>
      <c r="I52" s="312">
        <f>G52-H52</f>
        <v>0</v>
      </c>
      <c r="J52" s="312">
        <f>$F52*I52</f>
        <v>0</v>
      </c>
      <c r="K52" s="312">
        <f>J52/1000000</f>
        <v>0</v>
      </c>
      <c r="L52" s="331">
        <v>0</v>
      </c>
      <c r="M52" s="332">
        <v>0</v>
      </c>
      <c r="N52" s="312">
        <f>L52-M52</f>
        <v>0</v>
      </c>
      <c r="O52" s="312">
        <f>$F52*N52</f>
        <v>0</v>
      </c>
      <c r="P52" s="312">
        <f>O52/1000000</f>
        <v>0</v>
      </c>
      <c r="Q52" s="712" t="s">
        <v>470</v>
      </c>
    </row>
    <row r="53" spans="2:17" ht="18.75" customHeight="1">
      <c r="B53" s="304" t="s">
        <v>168</v>
      </c>
      <c r="C53" s="303"/>
      <c r="D53" s="121"/>
      <c r="E53" s="121"/>
      <c r="F53" s="308"/>
      <c r="G53" s="412"/>
      <c r="H53" s="415"/>
      <c r="I53" s="312"/>
      <c r="J53" s="312"/>
      <c r="K53" s="312"/>
      <c r="L53" s="314"/>
      <c r="M53" s="312"/>
      <c r="N53" s="312"/>
      <c r="O53" s="312"/>
      <c r="P53" s="312"/>
      <c r="Q53" s="468"/>
    </row>
    <row r="54" spans="1:17" ht="22.5" customHeight="1">
      <c r="A54" s="259">
        <v>35</v>
      </c>
      <c r="B54" s="302" t="s">
        <v>414</v>
      </c>
      <c r="C54" s="303">
        <v>4865010</v>
      </c>
      <c r="D54" s="121" t="s">
        <v>12</v>
      </c>
      <c r="E54" s="93" t="s">
        <v>339</v>
      </c>
      <c r="F54" s="310">
        <v>-1000</v>
      </c>
      <c r="G54" s="331">
        <v>996356</v>
      </c>
      <c r="H54" s="332">
        <v>996333</v>
      </c>
      <c r="I54" s="312">
        <f>G54-H54</f>
        <v>23</v>
      </c>
      <c r="J54" s="312">
        <f>$F54*I54</f>
        <v>-23000</v>
      </c>
      <c r="K54" s="312">
        <f>J54/1000000</f>
        <v>-0.023</v>
      </c>
      <c r="L54" s="331">
        <v>985225</v>
      </c>
      <c r="M54" s="332">
        <v>986096</v>
      </c>
      <c r="N54" s="312">
        <f>L54-M54</f>
        <v>-871</v>
      </c>
      <c r="O54" s="312">
        <f>$F54*N54</f>
        <v>871000</v>
      </c>
      <c r="P54" s="312">
        <f>O54/1000000</f>
        <v>0.871</v>
      </c>
      <c r="Q54" s="468"/>
    </row>
    <row r="55" spans="1:17" ht="22.5" customHeight="1">
      <c r="A55" s="259">
        <v>36</v>
      </c>
      <c r="B55" s="302" t="s">
        <v>415</v>
      </c>
      <c r="C55" s="303">
        <v>4864965</v>
      </c>
      <c r="D55" s="121" t="s">
        <v>12</v>
      </c>
      <c r="E55" s="93" t="s">
        <v>339</v>
      </c>
      <c r="F55" s="310">
        <v>-1000</v>
      </c>
      <c r="G55" s="331">
        <v>994269</v>
      </c>
      <c r="H55" s="332">
        <v>994258</v>
      </c>
      <c r="I55" s="312">
        <f>G55-H55</f>
        <v>11</v>
      </c>
      <c r="J55" s="312">
        <f>$F55*I55</f>
        <v>-11000</v>
      </c>
      <c r="K55" s="312">
        <f>J55/1000000</f>
        <v>-0.011</v>
      </c>
      <c r="L55" s="331">
        <v>922734</v>
      </c>
      <c r="M55" s="332">
        <v>924067</v>
      </c>
      <c r="N55" s="312">
        <f>L55-M55</f>
        <v>-1333</v>
      </c>
      <c r="O55" s="312">
        <f>$F55*N55</f>
        <v>1333000</v>
      </c>
      <c r="P55" s="312">
        <f>O55/1000000</f>
        <v>1.333</v>
      </c>
      <c r="Q55" s="468"/>
    </row>
    <row r="56" spans="1:17" ht="22.5" customHeight="1">
      <c r="A56" s="274">
        <v>37</v>
      </c>
      <c r="B56" s="275" t="s">
        <v>416</v>
      </c>
      <c r="C56" s="303">
        <v>4864933</v>
      </c>
      <c r="D56" s="81" t="s">
        <v>12</v>
      </c>
      <c r="E56" s="93" t="s">
        <v>339</v>
      </c>
      <c r="F56" s="310">
        <v>-1000</v>
      </c>
      <c r="G56" s="331">
        <v>10430</v>
      </c>
      <c r="H56" s="332">
        <v>9567</v>
      </c>
      <c r="I56" s="312">
        <f>G56-H56</f>
        <v>863</v>
      </c>
      <c r="J56" s="312">
        <f>$F56*I56</f>
        <v>-863000</v>
      </c>
      <c r="K56" s="312">
        <f>J56/1000000</f>
        <v>-0.863</v>
      </c>
      <c r="L56" s="331">
        <v>33167</v>
      </c>
      <c r="M56" s="332">
        <v>33207</v>
      </c>
      <c r="N56" s="312">
        <f>L56-M56</f>
        <v>-40</v>
      </c>
      <c r="O56" s="312">
        <f>$F56*N56</f>
        <v>40000</v>
      </c>
      <c r="P56" s="312">
        <f>O56/1000000</f>
        <v>0.04</v>
      </c>
      <c r="Q56" s="468"/>
    </row>
    <row r="57" spans="1:17" ht="22.5" customHeight="1">
      <c r="A57" s="274">
        <v>38</v>
      </c>
      <c r="B57" s="302" t="s">
        <v>417</v>
      </c>
      <c r="C57" s="303">
        <v>4864904</v>
      </c>
      <c r="D57" s="121" t="s">
        <v>12</v>
      </c>
      <c r="E57" s="93" t="s">
        <v>339</v>
      </c>
      <c r="F57" s="310">
        <v>-1000</v>
      </c>
      <c r="G57" s="331">
        <v>997811</v>
      </c>
      <c r="H57" s="332">
        <v>997803</v>
      </c>
      <c r="I57" s="312">
        <f>G57-H57</f>
        <v>8</v>
      </c>
      <c r="J57" s="312">
        <f>$F57*I57</f>
        <v>-8000</v>
      </c>
      <c r="K57" s="312">
        <f>J57/1000000</f>
        <v>-0.008</v>
      </c>
      <c r="L57" s="331">
        <v>996219</v>
      </c>
      <c r="M57" s="332">
        <v>996272</v>
      </c>
      <c r="N57" s="312">
        <f>L57-M57</f>
        <v>-53</v>
      </c>
      <c r="O57" s="312">
        <f>$F57*N57</f>
        <v>53000</v>
      </c>
      <c r="P57" s="312">
        <f>O57/1000000</f>
        <v>0.053</v>
      </c>
      <c r="Q57" s="468"/>
    </row>
    <row r="58" spans="1:17" ht="22.5" customHeight="1">
      <c r="A58" s="259">
        <v>39</v>
      </c>
      <c r="B58" s="302" t="s">
        <v>418</v>
      </c>
      <c r="C58" s="303">
        <v>4864942</v>
      </c>
      <c r="D58" s="121" t="s">
        <v>12</v>
      </c>
      <c r="E58" s="93" t="s">
        <v>339</v>
      </c>
      <c r="F58" s="312">
        <v>-1000</v>
      </c>
      <c r="G58" s="331">
        <v>999716</v>
      </c>
      <c r="H58" s="332">
        <v>999712</v>
      </c>
      <c r="I58" s="312">
        <f>G58-H58</f>
        <v>4</v>
      </c>
      <c r="J58" s="312">
        <f>$F58*I58</f>
        <v>-4000</v>
      </c>
      <c r="K58" s="312">
        <f>J58/1000000</f>
        <v>-0.004</v>
      </c>
      <c r="L58" s="331">
        <v>999755</v>
      </c>
      <c r="M58" s="332">
        <v>999997</v>
      </c>
      <c r="N58" s="312">
        <f>L58-M58</f>
        <v>-242</v>
      </c>
      <c r="O58" s="312">
        <f>$F58*N58</f>
        <v>242000</v>
      </c>
      <c r="P58" s="312">
        <f>O58/1000000</f>
        <v>0.242</v>
      </c>
      <c r="Q58" s="468"/>
    </row>
    <row r="59" spans="1:17" ht="18" customHeight="1" thickBot="1">
      <c r="A59" s="389" t="s">
        <v>328</v>
      </c>
      <c r="B59" s="305"/>
      <c r="C59" s="306"/>
      <c r="D59" s="251"/>
      <c r="E59" s="252"/>
      <c r="F59" s="310"/>
      <c r="G59" s="413"/>
      <c r="H59" s="414"/>
      <c r="I59" s="316"/>
      <c r="J59" s="316"/>
      <c r="K59" s="316"/>
      <c r="L59" s="316"/>
      <c r="M59" s="316"/>
      <c r="N59" s="316"/>
      <c r="O59" s="316"/>
      <c r="P59" s="594" t="str">
        <f>NDPL!$Q$1</f>
        <v>AUGUST-2018</v>
      </c>
      <c r="Q59" s="594"/>
    </row>
    <row r="60" spans="1:17" ht="19.5" customHeight="1" thickTop="1">
      <c r="A60" s="270"/>
      <c r="B60" s="273" t="s">
        <v>169</v>
      </c>
      <c r="C60" s="303"/>
      <c r="D60" s="81"/>
      <c r="E60" s="81"/>
      <c r="F60" s="402"/>
      <c r="G60" s="412"/>
      <c r="H60" s="415"/>
      <c r="I60" s="312"/>
      <c r="J60" s="312"/>
      <c r="K60" s="312"/>
      <c r="L60" s="314"/>
      <c r="M60" s="312"/>
      <c r="N60" s="312"/>
      <c r="O60" s="312"/>
      <c r="P60" s="312"/>
      <c r="Q60" s="455"/>
    </row>
    <row r="61" spans="1:17" ht="15" customHeight="1">
      <c r="A61" s="259">
        <v>40</v>
      </c>
      <c r="B61" s="302" t="s">
        <v>15</v>
      </c>
      <c r="C61" s="303">
        <v>4864962</v>
      </c>
      <c r="D61" s="121" t="s">
        <v>12</v>
      </c>
      <c r="E61" s="93" t="s">
        <v>339</v>
      </c>
      <c r="F61" s="310">
        <v>-1000</v>
      </c>
      <c r="G61" s="331">
        <v>10347</v>
      </c>
      <c r="H61" s="268">
        <v>9334</v>
      </c>
      <c r="I61" s="312">
        <f>G61-H61</f>
        <v>1013</v>
      </c>
      <c r="J61" s="312">
        <f>$F61*I61</f>
        <v>-1013000</v>
      </c>
      <c r="K61" s="312">
        <f>J61/1000000</f>
        <v>-1.013</v>
      </c>
      <c r="L61" s="331">
        <v>999892</v>
      </c>
      <c r="M61" s="268">
        <v>1000042</v>
      </c>
      <c r="N61" s="312">
        <f>L61-M61</f>
        <v>-150</v>
      </c>
      <c r="O61" s="312">
        <f>$F61*N61</f>
        <v>150000</v>
      </c>
      <c r="P61" s="312">
        <f>O61/1000000</f>
        <v>0.15</v>
      </c>
      <c r="Q61" s="467"/>
    </row>
    <row r="62" spans="1:17" ht="16.5" customHeight="1">
      <c r="A62" s="259">
        <v>41</v>
      </c>
      <c r="B62" s="302" t="s">
        <v>16</v>
      </c>
      <c r="C62" s="303">
        <v>5128455</v>
      </c>
      <c r="D62" s="121" t="s">
        <v>12</v>
      </c>
      <c r="E62" s="93" t="s">
        <v>339</v>
      </c>
      <c r="F62" s="310">
        <v>-500</v>
      </c>
      <c r="G62" s="331">
        <v>16035</v>
      </c>
      <c r="H62" s="268">
        <v>15174</v>
      </c>
      <c r="I62" s="312">
        <f>G62-H62</f>
        <v>861</v>
      </c>
      <c r="J62" s="312">
        <f>$F62*I62</f>
        <v>-430500</v>
      </c>
      <c r="K62" s="312">
        <f>J62/1000000</f>
        <v>-0.4305</v>
      </c>
      <c r="L62" s="331">
        <v>997956</v>
      </c>
      <c r="M62" s="268">
        <v>999165</v>
      </c>
      <c r="N62" s="312">
        <f>L62-M62</f>
        <v>-1209</v>
      </c>
      <c r="O62" s="312">
        <f>$F62*N62</f>
        <v>604500</v>
      </c>
      <c r="P62" s="312">
        <f>O62/1000000</f>
        <v>0.6045</v>
      </c>
      <c r="Q62" s="455"/>
    </row>
    <row r="63" spans="2:17" ht="15.75" customHeight="1">
      <c r="B63" s="302" t="s">
        <v>17</v>
      </c>
      <c r="C63" s="303">
        <v>4864979</v>
      </c>
      <c r="D63" s="121" t="s">
        <v>12</v>
      </c>
      <c r="E63" s="93" t="s">
        <v>339</v>
      </c>
      <c r="F63" s="310">
        <v>-2000</v>
      </c>
      <c r="G63" s="331">
        <v>52926</v>
      </c>
      <c r="H63" s="268">
        <v>52926</v>
      </c>
      <c r="I63" s="312">
        <f>G63-H63</f>
        <v>0</v>
      </c>
      <c r="J63" s="312">
        <f>$F63*I63</f>
        <v>0</v>
      </c>
      <c r="K63" s="312">
        <f>J63/1000000</f>
        <v>0</v>
      </c>
      <c r="L63" s="331">
        <v>969570</v>
      </c>
      <c r="M63" s="268">
        <v>969570</v>
      </c>
      <c r="N63" s="312">
        <f>L63-M63</f>
        <v>0</v>
      </c>
      <c r="O63" s="312">
        <f>$F63*N63</f>
        <v>0</v>
      </c>
      <c r="P63" s="312">
        <f>O63/1000000</f>
        <v>0</v>
      </c>
      <c r="Q63" s="486"/>
    </row>
    <row r="64" spans="2:17" ht="13.5" customHeight="1">
      <c r="B64" s="304" t="s">
        <v>170</v>
      </c>
      <c r="C64" s="303"/>
      <c r="D64" s="121"/>
      <c r="E64" s="121"/>
      <c r="F64" s="310"/>
      <c r="G64" s="412"/>
      <c r="H64" s="303"/>
      <c r="I64" s="312"/>
      <c r="J64" s="312"/>
      <c r="K64" s="312"/>
      <c r="L64" s="314"/>
      <c r="M64" s="312"/>
      <c r="N64" s="312"/>
      <c r="O64" s="312"/>
      <c r="P64" s="312"/>
      <c r="Q64" s="455"/>
    </row>
    <row r="65" spans="1:17" ht="15" customHeight="1">
      <c r="A65" s="259">
        <v>42</v>
      </c>
      <c r="B65" s="302" t="s">
        <v>15</v>
      </c>
      <c r="C65" s="303">
        <v>4865018</v>
      </c>
      <c r="D65" s="121" t="s">
        <v>12</v>
      </c>
      <c r="E65" s="93" t="s">
        <v>339</v>
      </c>
      <c r="F65" s="310">
        <v>-1000</v>
      </c>
      <c r="G65" s="331">
        <v>2392</v>
      </c>
      <c r="H65" s="268">
        <v>2374</v>
      </c>
      <c r="I65" s="312">
        <f>G65-H65</f>
        <v>18</v>
      </c>
      <c r="J65" s="312">
        <f>$F65*I65</f>
        <v>-18000</v>
      </c>
      <c r="K65" s="312">
        <f>J65/1000000</f>
        <v>-0.018</v>
      </c>
      <c r="L65" s="331">
        <v>999359</v>
      </c>
      <c r="M65" s="268">
        <v>999745</v>
      </c>
      <c r="N65" s="312">
        <f>L65-M65</f>
        <v>-386</v>
      </c>
      <c r="O65" s="312">
        <f>$F65*N65</f>
        <v>386000</v>
      </c>
      <c r="P65" s="312">
        <f>O65/1000000</f>
        <v>0.386</v>
      </c>
      <c r="Q65" s="455"/>
    </row>
    <row r="66" spans="1:17" ht="17.25" customHeight="1">
      <c r="A66" s="259">
        <v>43</v>
      </c>
      <c r="B66" s="302" t="s">
        <v>16</v>
      </c>
      <c r="C66" s="303">
        <v>4864967</v>
      </c>
      <c r="D66" s="121" t="s">
        <v>12</v>
      </c>
      <c r="E66" s="93" t="s">
        <v>339</v>
      </c>
      <c r="F66" s="310">
        <v>-1000</v>
      </c>
      <c r="G66" s="331">
        <v>994346</v>
      </c>
      <c r="H66" s="268">
        <v>994354</v>
      </c>
      <c r="I66" s="312">
        <f>G66-H66</f>
        <v>-8</v>
      </c>
      <c r="J66" s="312">
        <f>$F66*I66</f>
        <v>8000</v>
      </c>
      <c r="K66" s="312">
        <f>J66/1000000</f>
        <v>0.008</v>
      </c>
      <c r="L66" s="331">
        <v>926377</v>
      </c>
      <c r="M66" s="268">
        <v>927129</v>
      </c>
      <c r="N66" s="312">
        <f>L66-M66</f>
        <v>-752</v>
      </c>
      <c r="O66" s="312">
        <f>$F66*N66</f>
        <v>752000</v>
      </c>
      <c r="P66" s="312">
        <f>O66/1000000</f>
        <v>0.752</v>
      </c>
      <c r="Q66" s="455"/>
    </row>
    <row r="67" spans="1:17" ht="17.25" customHeight="1">
      <c r="A67" s="259">
        <v>44</v>
      </c>
      <c r="B67" s="302" t="s">
        <v>17</v>
      </c>
      <c r="C67" s="303">
        <v>5295144</v>
      </c>
      <c r="D67" s="121" t="s">
        <v>12</v>
      </c>
      <c r="E67" s="93" t="s">
        <v>339</v>
      </c>
      <c r="F67" s="310">
        <v>-1000</v>
      </c>
      <c r="G67" s="331">
        <v>2564</v>
      </c>
      <c r="H67" s="268">
        <v>2282</v>
      </c>
      <c r="I67" s="312">
        <f>G67-H67</f>
        <v>282</v>
      </c>
      <c r="J67" s="312">
        <f>$F67*I67</f>
        <v>-282000</v>
      </c>
      <c r="K67" s="312">
        <f>J67/1000000</f>
        <v>-0.282</v>
      </c>
      <c r="L67" s="331">
        <v>9778</v>
      </c>
      <c r="M67" s="268">
        <v>10163</v>
      </c>
      <c r="N67" s="312">
        <f>L67-M67</f>
        <v>-385</v>
      </c>
      <c r="O67" s="312">
        <f>$F67*N67</f>
        <v>385000</v>
      </c>
      <c r="P67" s="312">
        <f>O67/1000000</f>
        <v>0.385</v>
      </c>
      <c r="Q67" s="467"/>
    </row>
    <row r="68" spans="1:17" ht="17.25" customHeight="1">
      <c r="A68" s="259">
        <v>45</v>
      </c>
      <c r="B68" s="302" t="s">
        <v>162</v>
      </c>
      <c r="C68" s="303">
        <v>4864964</v>
      </c>
      <c r="D68" s="121" t="s">
        <v>12</v>
      </c>
      <c r="E68" s="93" t="s">
        <v>339</v>
      </c>
      <c r="F68" s="310">
        <v>-2000</v>
      </c>
      <c r="G68" s="331">
        <v>1692</v>
      </c>
      <c r="H68" s="268">
        <v>1694</v>
      </c>
      <c r="I68" s="332">
        <f>G68-H68</f>
        <v>-2</v>
      </c>
      <c r="J68" s="332">
        <f>$F68*I68</f>
        <v>4000</v>
      </c>
      <c r="K68" s="332">
        <f>J68/1000000</f>
        <v>0.004</v>
      </c>
      <c r="L68" s="331">
        <v>996635</v>
      </c>
      <c r="M68" s="268">
        <v>997151</v>
      </c>
      <c r="N68" s="332">
        <f>L68-M68</f>
        <v>-516</v>
      </c>
      <c r="O68" s="332">
        <f>$F68*N68</f>
        <v>1032000</v>
      </c>
      <c r="P68" s="332">
        <f>O68/1000000</f>
        <v>1.032</v>
      </c>
      <c r="Q68" s="487"/>
    </row>
    <row r="69" spans="2:17" ht="17.25" customHeight="1">
      <c r="B69" s="304" t="s">
        <v>116</v>
      </c>
      <c r="C69" s="303"/>
      <c r="D69" s="121"/>
      <c r="E69" s="93"/>
      <c r="F69" s="308"/>
      <c r="G69" s="412"/>
      <c r="H69" s="303"/>
      <c r="I69" s="312"/>
      <c r="J69" s="312"/>
      <c r="K69" s="312"/>
      <c r="L69" s="314"/>
      <c r="M69" s="312"/>
      <c r="N69" s="312"/>
      <c r="O69" s="312"/>
      <c r="P69" s="312"/>
      <c r="Q69" s="455"/>
    </row>
    <row r="70" spans="1:17" ht="15.75" customHeight="1">
      <c r="A70" s="259">
        <v>46</v>
      </c>
      <c r="B70" s="302" t="s">
        <v>359</v>
      </c>
      <c r="C70" s="303">
        <v>5128461</v>
      </c>
      <c r="D70" s="121" t="s">
        <v>12</v>
      </c>
      <c r="E70" s="93" t="s">
        <v>339</v>
      </c>
      <c r="F70" s="308">
        <v>-1000</v>
      </c>
      <c r="G70" s="331">
        <v>1698</v>
      </c>
      <c r="H70" s="268">
        <v>1679</v>
      </c>
      <c r="I70" s="312">
        <f>G70-H70</f>
        <v>19</v>
      </c>
      <c r="J70" s="312">
        <f>$F70*I70</f>
        <v>-19000</v>
      </c>
      <c r="K70" s="312">
        <f>J70/1000000</f>
        <v>-0.019</v>
      </c>
      <c r="L70" s="331">
        <v>997876</v>
      </c>
      <c r="M70" s="268">
        <v>998207</v>
      </c>
      <c r="N70" s="312">
        <f>L70-M70</f>
        <v>-331</v>
      </c>
      <c r="O70" s="312">
        <f>$F70*N70</f>
        <v>331000</v>
      </c>
      <c r="P70" s="312">
        <f>O70/1000000</f>
        <v>0.331</v>
      </c>
      <c r="Q70" s="456"/>
    </row>
    <row r="71" spans="1:17" ht="17.25" customHeight="1">
      <c r="A71" s="259">
        <v>47</v>
      </c>
      <c r="B71" s="302" t="s">
        <v>172</v>
      </c>
      <c r="C71" s="303">
        <v>4865003</v>
      </c>
      <c r="D71" s="121" t="s">
        <v>12</v>
      </c>
      <c r="E71" s="93" t="s">
        <v>339</v>
      </c>
      <c r="F71" s="713">
        <v>-2000</v>
      </c>
      <c r="G71" s="331">
        <v>8022</v>
      </c>
      <c r="H71" s="268">
        <v>8000</v>
      </c>
      <c r="I71" s="312">
        <f>G71-H71</f>
        <v>22</v>
      </c>
      <c r="J71" s="312">
        <f>$F71*I71</f>
        <v>-44000</v>
      </c>
      <c r="K71" s="312">
        <f>J71/1000000</f>
        <v>-0.044</v>
      </c>
      <c r="L71" s="331">
        <v>999440</v>
      </c>
      <c r="M71" s="268">
        <v>999469</v>
      </c>
      <c r="N71" s="312">
        <f>L71-M71</f>
        <v>-29</v>
      </c>
      <c r="O71" s="312">
        <f>$F71*N71</f>
        <v>58000</v>
      </c>
      <c r="P71" s="312">
        <f>O71/1000000</f>
        <v>0.058</v>
      </c>
      <c r="Q71" s="455"/>
    </row>
    <row r="72" spans="2:17" ht="18.75" customHeight="1">
      <c r="B72" s="304" t="s">
        <v>361</v>
      </c>
      <c r="C72" s="303"/>
      <c r="D72" s="121"/>
      <c r="E72" s="93"/>
      <c r="F72" s="308"/>
      <c r="G72" s="412"/>
      <c r="H72" s="303"/>
      <c r="I72" s="312"/>
      <c r="J72" s="312"/>
      <c r="K72" s="312"/>
      <c r="L72" s="314"/>
      <c r="M72" s="312"/>
      <c r="N72" s="312"/>
      <c r="O72" s="312"/>
      <c r="P72" s="312"/>
      <c r="Q72" s="455"/>
    </row>
    <row r="73" spans="1:17" ht="21" customHeight="1">
      <c r="A73" s="259">
        <v>48</v>
      </c>
      <c r="B73" s="302" t="s">
        <v>359</v>
      </c>
      <c r="C73" s="303">
        <v>4865024</v>
      </c>
      <c r="D73" s="121" t="s">
        <v>12</v>
      </c>
      <c r="E73" s="93" t="s">
        <v>339</v>
      </c>
      <c r="F73" s="403">
        <v>-2000</v>
      </c>
      <c r="G73" s="331">
        <v>6558</v>
      </c>
      <c r="H73" s="268">
        <v>6558</v>
      </c>
      <c r="I73" s="312">
        <f>G73-H73</f>
        <v>0</v>
      </c>
      <c r="J73" s="312">
        <f>$F73*I73</f>
        <v>0</v>
      </c>
      <c r="K73" s="312">
        <f>J73/1000000</f>
        <v>0</v>
      </c>
      <c r="L73" s="331">
        <v>2311</v>
      </c>
      <c r="M73" s="268">
        <v>2314</v>
      </c>
      <c r="N73" s="312">
        <f>L73-M73</f>
        <v>-3</v>
      </c>
      <c r="O73" s="312">
        <f>$F73*N73</f>
        <v>6000</v>
      </c>
      <c r="P73" s="312">
        <f>O73/1000000</f>
        <v>0.006</v>
      </c>
      <c r="Q73" s="455"/>
    </row>
    <row r="74" spans="1:17" ht="21" customHeight="1">
      <c r="A74" s="259">
        <v>49</v>
      </c>
      <c r="B74" s="302" t="s">
        <v>172</v>
      </c>
      <c r="C74" s="303">
        <v>4864920</v>
      </c>
      <c r="D74" s="121" t="s">
        <v>12</v>
      </c>
      <c r="E74" s="93" t="s">
        <v>339</v>
      </c>
      <c r="F74" s="403">
        <v>-2000</v>
      </c>
      <c r="G74" s="331">
        <v>3352</v>
      </c>
      <c r="H74" s="268">
        <v>3351</v>
      </c>
      <c r="I74" s="312">
        <f>G74-H74</f>
        <v>1</v>
      </c>
      <c r="J74" s="312">
        <f>$F74*I74</f>
        <v>-2000</v>
      </c>
      <c r="K74" s="312">
        <f>J74/1000000</f>
        <v>-0.002</v>
      </c>
      <c r="L74" s="331">
        <v>1277</v>
      </c>
      <c r="M74" s="268">
        <v>1285</v>
      </c>
      <c r="N74" s="312">
        <f>L74-M74</f>
        <v>-8</v>
      </c>
      <c r="O74" s="312">
        <f>$F74*N74</f>
        <v>16000</v>
      </c>
      <c r="P74" s="312">
        <f>O74/1000000</f>
        <v>0.016</v>
      </c>
      <c r="Q74" s="455"/>
    </row>
    <row r="75" spans="1:17" ht="18" customHeight="1">
      <c r="A75" s="259">
        <v>50</v>
      </c>
      <c r="B75" s="441" t="s">
        <v>365</v>
      </c>
      <c r="C75" s="303"/>
      <c r="D75" s="121"/>
      <c r="E75" s="93"/>
      <c r="F75" s="403"/>
      <c r="G75" s="331"/>
      <c r="H75" s="268"/>
      <c r="I75" s="312"/>
      <c r="J75" s="312"/>
      <c r="K75" s="312"/>
      <c r="L75" s="331"/>
      <c r="M75" s="268"/>
      <c r="N75" s="312"/>
      <c r="O75" s="312"/>
      <c r="P75" s="312"/>
      <c r="Q75" s="455"/>
    </row>
    <row r="76" spans="1:17" ht="21" customHeight="1">
      <c r="A76" s="259">
        <v>51</v>
      </c>
      <c r="B76" s="302" t="s">
        <v>359</v>
      </c>
      <c r="C76" s="303">
        <v>5128414</v>
      </c>
      <c r="D76" s="121" t="s">
        <v>12</v>
      </c>
      <c r="E76" s="93" t="s">
        <v>339</v>
      </c>
      <c r="F76" s="403">
        <v>-1000</v>
      </c>
      <c r="G76" s="331">
        <v>917438</v>
      </c>
      <c r="H76" s="268">
        <v>917438</v>
      </c>
      <c r="I76" s="312">
        <f>G76-H76</f>
        <v>0</v>
      </c>
      <c r="J76" s="312">
        <f>$F76*I76</f>
        <v>0</v>
      </c>
      <c r="K76" s="312">
        <f>J76/1000000</f>
        <v>0</v>
      </c>
      <c r="L76" s="331">
        <v>981356</v>
      </c>
      <c r="M76" s="268">
        <v>981206</v>
      </c>
      <c r="N76" s="312">
        <f>L76-M76</f>
        <v>150</v>
      </c>
      <c r="O76" s="312">
        <f>$F76*N76</f>
        <v>-150000</v>
      </c>
      <c r="P76" s="312">
        <f>O76/1000000</f>
        <v>-0.15</v>
      </c>
      <c r="Q76" s="455"/>
    </row>
    <row r="77" spans="1:17" ht="21" customHeight="1">
      <c r="A77" s="259">
        <v>52</v>
      </c>
      <c r="B77" s="302" t="s">
        <v>172</v>
      </c>
      <c r="C77" s="303">
        <v>4902504</v>
      </c>
      <c r="D77" s="121" t="s">
        <v>12</v>
      </c>
      <c r="E77" s="93" t="s">
        <v>339</v>
      </c>
      <c r="F77" s="403">
        <v>-1000</v>
      </c>
      <c r="G77" s="331">
        <v>8</v>
      </c>
      <c r="H77" s="268">
        <v>8</v>
      </c>
      <c r="I77" s="312">
        <f>G77-H77</f>
        <v>0</v>
      </c>
      <c r="J77" s="312">
        <f>$F77*I77</f>
        <v>0</v>
      </c>
      <c r="K77" s="312">
        <f>J77/1000000</f>
        <v>0</v>
      </c>
      <c r="L77" s="331">
        <v>996821</v>
      </c>
      <c r="M77" s="268">
        <v>996709</v>
      </c>
      <c r="N77" s="312">
        <f>L77-M77</f>
        <v>112</v>
      </c>
      <c r="O77" s="312">
        <f>$F77*N77</f>
        <v>-112000</v>
      </c>
      <c r="P77" s="312">
        <f>O77/1000000</f>
        <v>-0.112</v>
      </c>
      <c r="Q77" s="455"/>
    </row>
    <row r="78" spans="1:17" ht="21" customHeight="1">
      <c r="A78" s="259">
        <v>53</v>
      </c>
      <c r="B78" s="302" t="s">
        <v>422</v>
      </c>
      <c r="C78" s="303">
        <v>5128426</v>
      </c>
      <c r="D78" s="121" t="s">
        <v>12</v>
      </c>
      <c r="E78" s="93" t="s">
        <v>339</v>
      </c>
      <c r="F78" s="403">
        <v>-1000</v>
      </c>
      <c r="G78" s="331">
        <v>468</v>
      </c>
      <c r="H78" s="268">
        <v>468</v>
      </c>
      <c r="I78" s="312">
        <f>G78-H78</f>
        <v>0</v>
      </c>
      <c r="J78" s="312">
        <f>$F78*I78</f>
        <v>0</v>
      </c>
      <c r="K78" s="312">
        <f>J78/1000000</f>
        <v>0</v>
      </c>
      <c r="L78" s="331">
        <v>991581</v>
      </c>
      <c r="M78" s="268">
        <v>994712</v>
      </c>
      <c r="N78" s="312">
        <f>L78-M78</f>
        <v>-3131</v>
      </c>
      <c r="O78" s="312">
        <f>$F78*N78</f>
        <v>3131000</v>
      </c>
      <c r="P78" s="312">
        <f>O78/1000000</f>
        <v>3.131</v>
      </c>
      <c r="Q78" s="455"/>
    </row>
    <row r="79" spans="2:17" ht="21" customHeight="1">
      <c r="B79" s="441" t="s">
        <v>374</v>
      </c>
      <c r="C79" s="303"/>
      <c r="D79" s="121"/>
      <c r="E79" s="93"/>
      <c r="F79" s="403"/>
      <c r="G79" s="331"/>
      <c r="H79" s="268"/>
      <c r="I79" s="312"/>
      <c r="J79" s="312"/>
      <c r="K79" s="312"/>
      <c r="L79" s="331"/>
      <c r="M79" s="268"/>
      <c r="N79" s="312"/>
      <c r="O79" s="312"/>
      <c r="P79" s="312"/>
      <c r="Q79" s="455"/>
    </row>
    <row r="80" spans="1:17" ht="21" customHeight="1">
      <c r="A80" s="259">
        <v>54</v>
      </c>
      <c r="B80" s="302" t="s">
        <v>375</v>
      </c>
      <c r="C80" s="303">
        <v>5100228</v>
      </c>
      <c r="D80" s="121" t="s">
        <v>12</v>
      </c>
      <c r="E80" s="93" t="s">
        <v>339</v>
      </c>
      <c r="F80" s="403">
        <v>800</v>
      </c>
      <c r="G80" s="331">
        <v>993087</v>
      </c>
      <c r="H80" s="268">
        <v>993087</v>
      </c>
      <c r="I80" s="312">
        <f aca="true" t="shared" si="12" ref="I80:I85">G80-H80</f>
        <v>0</v>
      </c>
      <c r="J80" s="312">
        <f aca="true" t="shared" si="13" ref="J80:J85">$F80*I80</f>
        <v>0</v>
      </c>
      <c r="K80" s="312">
        <f aca="true" t="shared" si="14" ref="K80:K85">J80/1000000</f>
        <v>0</v>
      </c>
      <c r="L80" s="331">
        <v>993087</v>
      </c>
      <c r="M80" s="268">
        <v>993087</v>
      </c>
      <c r="N80" s="312">
        <f aca="true" t="shared" si="15" ref="N80:N85">L80-M80</f>
        <v>0</v>
      </c>
      <c r="O80" s="312">
        <f aca="true" t="shared" si="16" ref="O80:O85">$F80*N80</f>
        <v>0</v>
      </c>
      <c r="P80" s="312">
        <f aca="true" t="shared" si="17" ref="P80:P85">O80/1000000</f>
        <v>0</v>
      </c>
      <c r="Q80" s="455"/>
    </row>
    <row r="81" spans="1:17" ht="21" customHeight="1">
      <c r="A81" s="259">
        <v>55</v>
      </c>
      <c r="B81" s="352" t="s">
        <v>376</v>
      </c>
      <c r="C81" s="303">
        <v>4865026</v>
      </c>
      <c r="D81" s="121" t="s">
        <v>12</v>
      </c>
      <c r="E81" s="93" t="s">
        <v>339</v>
      </c>
      <c r="F81" s="403">
        <v>800</v>
      </c>
      <c r="G81" s="331">
        <v>996782</v>
      </c>
      <c r="H81" s="268">
        <v>996782</v>
      </c>
      <c r="I81" s="312">
        <f t="shared" si="12"/>
        <v>0</v>
      </c>
      <c r="J81" s="312">
        <f t="shared" si="13"/>
        <v>0</v>
      </c>
      <c r="K81" s="312">
        <f t="shared" si="14"/>
        <v>0</v>
      </c>
      <c r="L81" s="331">
        <v>414</v>
      </c>
      <c r="M81" s="268">
        <v>313</v>
      </c>
      <c r="N81" s="312">
        <f t="shared" si="15"/>
        <v>101</v>
      </c>
      <c r="O81" s="312">
        <f t="shared" si="16"/>
        <v>80800</v>
      </c>
      <c r="P81" s="312">
        <f t="shared" si="17"/>
        <v>0.0808</v>
      </c>
      <c r="Q81" s="455"/>
    </row>
    <row r="82" spans="1:17" ht="21" customHeight="1">
      <c r="A82" s="259">
        <v>56</v>
      </c>
      <c r="B82" s="302" t="s">
        <v>353</v>
      </c>
      <c r="C82" s="303">
        <v>5100233</v>
      </c>
      <c r="D82" s="121" t="s">
        <v>12</v>
      </c>
      <c r="E82" s="93" t="s">
        <v>339</v>
      </c>
      <c r="F82" s="403">
        <v>800</v>
      </c>
      <c r="G82" s="331">
        <v>982352</v>
      </c>
      <c r="H82" s="268">
        <v>982352</v>
      </c>
      <c r="I82" s="312">
        <f t="shared" si="12"/>
        <v>0</v>
      </c>
      <c r="J82" s="312">
        <f t="shared" si="13"/>
        <v>0</v>
      </c>
      <c r="K82" s="312">
        <f t="shared" si="14"/>
        <v>0</v>
      </c>
      <c r="L82" s="331">
        <v>999839</v>
      </c>
      <c r="M82" s="268">
        <v>999857</v>
      </c>
      <c r="N82" s="312">
        <f t="shared" si="15"/>
        <v>-18</v>
      </c>
      <c r="O82" s="312">
        <f t="shared" si="16"/>
        <v>-14400</v>
      </c>
      <c r="P82" s="312">
        <f t="shared" si="17"/>
        <v>-0.0144</v>
      </c>
      <c r="Q82" s="455"/>
    </row>
    <row r="83" spans="1:17" ht="21" customHeight="1">
      <c r="A83" s="259">
        <v>57</v>
      </c>
      <c r="B83" s="302" t="s">
        <v>379</v>
      </c>
      <c r="C83" s="303">
        <v>4864971</v>
      </c>
      <c r="D83" s="121" t="s">
        <v>12</v>
      </c>
      <c r="E83" s="93" t="s">
        <v>339</v>
      </c>
      <c r="F83" s="403">
        <v>-800</v>
      </c>
      <c r="G83" s="331">
        <v>0</v>
      </c>
      <c r="H83" s="268">
        <v>0</v>
      </c>
      <c r="I83" s="312">
        <f t="shared" si="12"/>
        <v>0</v>
      </c>
      <c r="J83" s="312">
        <f t="shared" si="13"/>
        <v>0</v>
      </c>
      <c r="K83" s="312">
        <f t="shared" si="14"/>
        <v>0</v>
      </c>
      <c r="L83" s="331">
        <v>0</v>
      </c>
      <c r="M83" s="268">
        <v>0</v>
      </c>
      <c r="N83" s="312">
        <f t="shared" si="15"/>
        <v>0</v>
      </c>
      <c r="O83" s="312">
        <f t="shared" si="16"/>
        <v>0</v>
      </c>
      <c r="P83" s="312">
        <f t="shared" si="17"/>
        <v>0</v>
      </c>
      <c r="Q83" s="455"/>
    </row>
    <row r="84" spans="1:17" ht="21" customHeight="1">
      <c r="A84" s="259">
        <v>58</v>
      </c>
      <c r="B84" s="302" t="s">
        <v>423</v>
      </c>
      <c r="C84" s="303">
        <v>4865049</v>
      </c>
      <c r="D84" s="121" t="s">
        <v>12</v>
      </c>
      <c r="E84" s="93" t="s">
        <v>339</v>
      </c>
      <c r="F84" s="403">
        <v>800</v>
      </c>
      <c r="G84" s="331">
        <v>1451</v>
      </c>
      <c r="H84" s="268">
        <v>1451</v>
      </c>
      <c r="I84" s="312">
        <f t="shared" si="12"/>
        <v>0</v>
      </c>
      <c r="J84" s="312">
        <f t="shared" si="13"/>
        <v>0</v>
      </c>
      <c r="K84" s="312">
        <f t="shared" si="14"/>
        <v>0</v>
      </c>
      <c r="L84" s="331">
        <v>999817</v>
      </c>
      <c r="M84" s="268">
        <v>999803</v>
      </c>
      <c r="N84" s="312">
        <f t="shared" si="15"/>
        <v>14</v>
      </c>
      <c r="O84" s="312">
        <f t="shared" si="16"/>
        <v>11200</v>
      </c>
      <c r="P84" s="312">
        <f t="shared" si="17"/>
        <v>0.0112</v>
      </c>
      <c r="Q84" s="455"/>
    </row>
    <row r="85" spans="1:17" ht="21" customHeight="1">
      <c r="A85" s="259">
        <v>59</v>
      </c>
      <c r="B85" s="302" t="s">
        <v>424</v>
      </c>
      <c r="C85" s="303">
        <v>5128436</v>
      </c>
      <c r="D85" s="121" t="s">
        <v>12</v>
      </c>
      <c r="E85" s="93" t="s">
        <v>339</v>
      </c>
      <c r="F85" s="403">
        <v>800</v>
      </c>
      <c r="G85" s="331">
        <v>234</v>
      </c>
      <c r="H85" s="268">
        <v>235</v>
      </c>
      <c r="I85" s="312">
        <f t="shared" si="12"/>
        <v>-1</v>
      </c>
      <c r="J85" s="312">
        <f t="shared" si="13"/>
        <v>-800</v>
      </c>
      <c r="K85" s="312">
        <f t="shared" si="14"/>
        <v>-0.0008</v>
      </c>
      <c r="L85" s="331">
        <v>999991</v>
      </c>
      <c r="M85" s="268">
        <v>999984</v>
      </c>
      <c r="N85" s="312">
        <f t="shared" si="15"/>
        <v>7</v>
      </c>
      <c r="O85" s="312">
        <f t="shared" si="16"/>
        <v>5600</v>
      </c>
      <c r="P85" s="312">
        <f t="shared" si="17"/>
        <v>0.0056</v>
      </c>
      <c r="Q85" s="455"/>
    </row>
    <row r="86" spans="2:17" ht="21" customHeight="1">
      <c r="B86" s="273" t="s">
        <v>102</v>
      </c>
      <c r="C86" s="303"/>
      <c r="D86" s="81"/>
      <c r="E86" s="81"/>
      <c r="F86" s="308"/>
      <c r="G86" s="412"/>
      <c r="H86" s="415"/>
      <c r="I86" s="312"/>
      <c r="J86" s="312"/>
      <c r="K86" s="312"/>
      <c r="L86" s="314"/>
      <c r="M86" s="312"/>
      <c r="N86" s="312"/>
      <c r="O86" s="312"/>
      <c r="P86" s="312"/>
      <c r="Q86" s="455"/>
    </row>
    <row r="87" spans="1:17" ht="18" customHeight="1">
      <c r="A87" s="259">
        <v>60</v>
      </c>
      <c r="B87" s="302" t="s">
        <v>113</v>
      </c>
      <c r="C87" s="303">
        <v>4864951</v>
      </c>
      <c r="D87" s="121" t="s">
        <v>12</v>
      </c>
      <c r="E87" s="93" t="s">
        <v>339</v>
      </c>
      <c r="F87" s="310">
        <v>1000</v>
      </c>
      <c r="G87" s="331">
        <v>967264</v>
      </c>
      <c r="H87" s="332">
        <v>967848</v>
      </c>
      <c r="I87" s="312">
        <f>G87-H87</f>
        <v>-584</v>
      </c>
      <c r="J87" s="312">
        <f>$F87*I87</f>
        <v>-584000</v>
      </c>
      <c r="K87" s="312">
        <f>J87/1000000</f>
        <v>-0.584</v>
      </c>
      <c r="L87" s="331">
        <v>31720</v>
      </c>
      <c r="M87" s="332">
        <v>31729</v>
      </c>
      <c r="N87" s="312">
        <f>L87-M87</f>
        <v>-9</v>
      </c>
      <c r="O87" s="312">
        <f>$F87*N87</f>
        <v>-9000</v>
      </c>
      <c r="P87" s="312">
        <f>O87/1000000</f>
        <v>-0.009</v>
      </c>
      <c r="Q87" s="455"/>
    </row>
    <row r="88" spans="1:17" ht="17.25" customHeight="1">
      <c r="A88" s="259">
        <v>61</v>
      </c>
      <c r="B88" s="302" t="s">
        <v>114</v>
      </c>
      <c r="C88" s="303">
        <v>4865016</v>
      </c>
      <c r="D88" s="121" t="s">
        <v>12</v>
      </c>
      <c r="E88" s="93" t="s">
        <v>339</v>
      </c>
      <c r="F88" s="310">
        <v>800</v>
      </c>
      <c r="G88" s="331">
        <v>7</v>
      </c>
      <c r="H88" s="332">
        <v>7</v>
      </c>
      <c r="I88" s="312">
        <f>G88-H88</f>
        <v>0</v>
      </c>
      <c r="J88" s="312">
        <f>$F88*I88</f>
        <v>0</v>
      </c>
      <c r="K88" s="312">
        <f>J88/1000000</f>
        <v>0</v>
      </c>
      <c r="L88" s="331">
        <v>999722</v>
      </c>
      <c r="M88" s="332">
        <v>999722</v>
      </c>
      <c r="N88" s="312">
        <f>L88-M88</f>
        <v>0</v>
      </c>
      <c r="O88" s="312">
        <f>$F88*N88</f>
        <v>0</v>
      </c>
      <c r="P88" s="312">
        <f>O88/1000000</f>
        <v>0</v>
      </c>
      <c r="Q88" s="467"/>
    </row>
    <row r="89" spans="1:17" ht="19.5" customHeight="1">
      <c r="A89" s="259"/>
      <c r="B89" s="304" t="s">
        <v>171</v>
      </c>
      <c r="C89" s="303"/>
      <c r="D89" s="121"/>
      <c r="E89" s="121"/>
      <c r="F89" s="310"/>
      <c r="G89" s="412"/>
      <c r="H89" s="415"/>
      <c r="I89" s="312"/>
      <c r="J89" s="312"/>
      <c r="K89" s="312"/>
      <c r="L89" s="314"/>
      <c r="M89" s="312"/>
      <c r="N89" s="312"/>
      <c r="O89" s="312"/>
      <c r="P89" s="312"/>
      <c r="Q89" s="455"/>
    </row>
    <row r="90" spans="1:17" ht="19.5" customHeight="1">
      <c r="A90" s="259">
        <v>62</v>
      </c>
      <c r="B90" s="302" t="s">
        <v>35</v>
      </c>
      <c r="C90" s="303">
        <v>4864966</v>
      </c>
      <c r="D90" s="121" t="s">
        <v>12</v>
      </c>
      <c r="E90" s="93" t="s">
        <v>339</v>
      </c>
      <c r="F90" s="310">
        <v>-1000</v>
      </c>
      <c r="G90" s="331">
        <v>1499</v>
      </c>
      <c r="H90" s="332">
        <v>849</v>
      </c>
      <c r="I90" s="312">
        <f>G90-H90</f>
        <v>650</v>
      </c>
      <c r="J90" s="312">
        <f>$F90*I90</f>
        <v>-650000</v>
      </c>
      <c r="K90" s="312">
        <f>J90/1000000</f>
        <v>-0.65</v>
      </c>
      <c r="L90" s="331">
        <v>684</v>
      </c>
      <c r="M90" s="332">
        <v>683</v>
      </c>
      <c r="N90" s="312">
        <f>L90-M90</f>
        <v>1</v>
      </c>
      <c r="O90" s="312">
        <f>$F90*N90</f>
        <v>-1000</v>
      </c>
      <c r="P90" s="312">
        <f>O90/1000000</f>
        <v>-0.001</v>
      </c>
      <c r="Q90" s="455"/>
    </row>
    <row r="91" spans="1:17" ht="17.25" customHeight="1">
      <c r="A91" s="259">
        <v>63</v>
      </c>
      <c r="B91" s="302" t="s">
        <v>172</v>
      </c>
      <c r="C91" s="303">
        <v>4865020</v>
      </c>
      <c r="D91" s="121" t="s">
        <v>12</v>
      </c>
      <c r="E91" s="93" t="s">
        <v>339</v>
      </c>
      <c r="F91" s="310">
        <v>-1000</v>
      </c>
      <c r="G91" s="331">
        <v>16941</v>
      </c>
      <c r="H91" s="332">
        <v>16745</v>
      </c>
      <c r="I91" s="312">
        <f>G91-H91</f>
        <v>196</v>
      </c>
      <c r="J91" s="312">
        <f>$F91*I91</f>
        <v>-196000</v>
      </c>
      <c r="K91" s="312">
        <f>J91/1000000</f>
        <v>-0.196</v>
      </c>
      <c r="L91" s="331">
        <v>168</v>
      </c>
      <c r="M91" s="332">
        <v>167</v>
      </c>
      <c r="N91" s="312">
        <f>L91-M91</f>
        <v>1</v>
      </c>
      <c r="O91" s="312">
        <f>$F91*N91</f>
        <v>-1000</v>
      </c>
      <c r="P91" s="312">
        <f>O91/1000000</f>
        <v>-0.001</v>
      </c>
      <c r="Q91" s="455"/>
    </row>
    <row r="92" spans="1:17" ht="17.25" customHeight="1">
      <c r="A92" s="259">
        <v>64</v>
      </c>
      <c r="B92" s="302" t="s">
        <v>422</v>
      </c>
      <c r="C92" s="303">
        <v>4864999</v>
      </c>
      <c r="D92" s="121" t="s">
        <v>12</v>
      </c>
      <c r="E92" s="93" t="s">
        <v>339</v>
      </c>
      <c r="F92" s="310">
        <v>-1000</v>
      </c>
      <c r="G92" s="331">
        <v>49090</v>
      </c>
      <c r="H92" s="332">
        <v>49031</v>
      </c>
      <c r="I92" s="312">
        <f>G92-H92</f>
        <v>59</v>
      </c>
      <c r="J92" s="312">
        <f>$F92*I92</f>
        <v>-59000</v>
      </c>
      <c r="K92" s="312">
        <f>J92/1000000</f>
        <v>-0.059</v>
      </c>
      <c r="L92" s="331">
        <v>503</v>
      </c>
      <c r="M92" s="332">
        <v>505</v>
      </c>
      <c r="N92" s="312">
        <f>L92-M92</f>
        <v>-2</v>
      </c>
      <c r="O92" s="312">
        <f>$F92*N92</f>
        <v>2000</v>
      </c>
      <c r="P92" s="312">
        <f>O92/1000000</f>
        <v>0.002</v>
      </c>
      <c r="Q92" s="455"/>
    </row>
    <row r="93" spans="1:17" ht="15.75" customHeight="1">
      <c r="A93" s="259"/>
      <c r="B93" s="307" t="s">
        <v>26</v>
      </c>
      <c r="C93" s="276"/>
      <c r="D93" s="52"/>
      <c r="E93" s="52"/>
      <c r="F93" s="310"/>
      <c r="G93" s="412"/>
      <c r="H93" s="415"/>
      <c r="I93" s="312"/>
      <c r="J93" s="312"/>
      <c r="K93" s="312"/>
      <c r="L93" s="314"/>
      <c r="M93" s="312"/>
      <c r="N93" s="312"/>
      <c r="O93" s="312"/>
      <c r="P93" s="312"/>
      <c r="Q93" s="455"/>
    </row>
    <row r="94" spans="1:17" ht="21" customHeight="1">
      <c r="A94" s="259">
        <v>65</v>
      </c>
      <c r="B94" s="85" t="s">
        <v>78</v>
      </c>
      <c r="C94" s="325">
        <v>5295192</v>
      </c>
      <c r="D94" s="317" t="s">
        <v>12</v>
      </c>
      <c r="E94" s="317" t="s">
        <v>339</v>
      </c>
      <c r="F94" s="325">
        <v>100</v>
      </c>
      <c r="G94" s="331">
        <v>10693</v>
      </c>
      <c r="H94" s="332">
        <v>10693</v>
      </c>
      <c r="I94" s="332">
        <f>G94-H94</f>
        <v>0</v>
      </c>
      <c r="J94" s="332">
        <f>$F94*I94</f>
        <v>0</v>
      </c>
      <c r="K94" s="333">
        <f>J94/1000000</f>
        <v>0</v>
      </c>
      <c r="L94" s="331">
        <v>101894</v>
      </c>
      <c r="M94" s="332">
        <v>96221</v>
      </c>
      <c r="N94" s="332">
        <f>L94-M94</f>
        <v>5673</v>
      </c>
      <c r="O94" s="332">
        <f>$F94*N94</f>
        <v>567300</v>
      </c>
      <c r="P94" s="333">
        <f>O94/1000000</f>
        <v>0.5673</v>
      </c>
      <c r="Q94" s="455"/>
    </row>
    <row r="95" spans="1:17" ht="15.75" customHeight="1">
      <c r="A95" s="259">
        <v>66</v>
      </c>
      <c r="B95" s="304" t="s">
        <v>46</v>
      </c>
      <c r="C95" s="303"/>
      <c r="D95" s="121"/>
      <c r="E95" s="121"/>
      <c r="F95" s="310"/>
      <c r="G95" s="412"/>
      <c r="H95" s="415"/>
      <c r="I95" s="312"/>
      <c r="J95" s="312"/>
      <c r="K95" s="312"/>
      <c r="L95" s="314"/>
      <c r="M95" s="312"/>
      <c r="N95" s="312"/>
      <c r="O95" s="312"/>
      <c r="P95" s="312"/>
      <c r="Q95" s="455"/>
    </row>
    <row r="96" spans="1:17" ht="18" customHeight="1">
      <c r="A96" s="259">
        <v>67</v>
      </c>
      <c r="B96" s="302" t="s">
        <v>340</v>
      </c>
      <c r="C96" s="303">
        <v>4865149</v>
      </c>
      <c r="D96" s="121" t="s">
        <v>12</v>
      </c>
      <c r="E96" s="93" t="s">
        <v>339</v>
      </c>
      <c r="F96" s="310">
        <v>187.5</v>
      </c>
      <c r="G96" s="331">
        <v>999830</v>
      </c>
      <c r="H96" s="332">
        <v>999831</v>
      </c>
      <c r="I96" s="312">
        <f>G96-H96</f>
        <v>-1</v>
      </c>
      <c r="J96" s="312">
        <f>$F96*I96</f>
        <v>-187.5</v>
      </c>
      <c r="K96" s="312">
        <f>J96/1000000</f>
        <v>-0.0001875</v>
      </c>
      <c r="L96" s="331">
        <v>999934</v>
      </c>
      <c r="M96" s="332">
        <v>999935</v>
      </c>
      <c r="N96" s="312">
        <f>L96-M96</f>
        <v>-1</v>
      </c>
      <c r="O96" s="312">
        <f>$F96*N96</f>
        <v>-187.5</v>
      </c>
      <c r="P96" s="312">
        <f>O96/1000000</f>
        <v>-0.0001875</v>
      </c>
      <c r="Q96" s="456"/>
    </row>
    <row r="97" spans="1:17" ht="18" customHeight="1">
      <c r="A97" s="259">
        <v>68</v>
      </c>
      <c r="B97" s="302" t="s">
        <v>431</v>
      </c>
      <c r="C97" s="303">
        <v>5295156</v>
      </c>
      <c r="D97" s="121" t="s">
        <v>12</v>
      </c>
      <c r="E97" s="93" t="s">
        <v>339</v>
      </c>
      <c r="F97" s="310">
        <v>400</v>
      </c>
      <c r="G97" s="331">
        <v>8114</v>
      </c>
      <c r="H97" s="332">
        <v>8112</v>
      </c>
      <c r="I97" s="312">
        <f>G97-H97</f>
        <v>2</v>
      </c>
      <c r="J97" s="312">
        <f>$F97*I97</f>
        <v>800</v>
      </c>
      <c r="K97" s="312">
        <f>J97/1000000</f>
        <v>0.0008</v>
      </c>
      <c r="L97" s="331">
        <v>993838</v>
      </c>
      <c r="M97" s="332">
        <v>995976</v>
      </c>
      <c r="N97" s="312">
        <f>L97-M97</f>
        <v>-2138</v>
      </c>
      <c r="O97" s="312">
        <f>$F97*N97</f>
        <v>-855200</v>
      </c>
      <c r="P97" s="312">
        <f>O97/1000000</f>
        <v>-0.8552</v>
      </c>
      <c r="Q97" s="456"/>
    </row>
    <row r="98" spans="1:17" ht="18" customHeight="1">
      <c r="A98" s="259">
        <v>69</v>
      </c>
      <c r="B98" s="302" t="s">
        <v>432</v>
      </c>
      <c r="C98" s="303">
        <v>5295157</v>
      </c>
      <c r="D98" s="121" t="s">
        <v>12</v>
      </c>
      <c r="E98" s="93" t="s">
        <v>339</v>
      </c>
      <c r="F98" s="310">
        <v>400</v>
      </c>
      <c r="G98" s="331">
        <v>996455</v>
      </c>
      <c r="H98" s="332">
        <v>996445</v>
      </c>
      <c r="I98" s="312">
        <f>G98-H98</f>
        <v>10</v>
      </c>
      <c r="J98" s="312">
        <f>$F98*I98</f>
        <v>4000</v>
      </c>
      <c r="K98" s="312">
        <f>J98/1000000</f>
        <v>0.004</v>
      </c>
      <c r="L98" s="331">
        <v>70236</v>
      </c>
      <c r="M98" s="332">
        <v>70227</v>
      </c>
      <c r="N98" s="312">
        <f>L98-M98</f>
        <v>9</v>
      </c>
      <c r="O98" s="312">
        <f>$F98*N98</f>
        <v>3600</v>
      </c>
      <c r="P98" s="312">
        <f>O98/1000000</f>
        <v>0.0036</v>
      </c>
      <c r="Q98" s="456"/>
    </row>
    <row r="99" spans="1:17" ht="18" customHeight="1">
      <c r="A99" s="259"/>
      <c r="B99" s="302"/>
      <c r="C99" s="303"/>
      <c r="D99" s="121"/>
      <c r="E99" s="93"/>
      <c r="F99" s="310">
        <v>400</v>
      </c>
      <c r="G99" s="331"/>
      <c r="H99" s="332"/>
      <c r="I99" s="312"/>
      <c r="J99" s="312"/>
      <c r="K99" s="312"/>
      <c r="L99" s="331">
        <v>43363</v>
      </c>
      <c r="M99" s="332">
        <v>43171</v>
      </c>
      <c r="N99" s="312">
        <f>L99-M99</f>
        <v>192</v>
      </c>
      <c r="O99" s="312">
        <f>$F99*N99</f>
        <v>76800</v>
      </c>
      <c r="P99" s="312">
        <f>O99/1000000</f>
        <v>0.0768</v>
      </c>
      <c r="Q99" s="456"/>
    </row>
    <row r="100" spans="1:17" ht="16.5" customHeight="1">
      <c r="A100" s="259"/>
      <c r="B100" s="307" t="s">
        <v>34</v>
      </c>
      <c r="C100" s="325"/>
      <c r="D100" s="339"/>
      <c r="E100" s="317"/>
      <c r="F100" s="325"/>
      <c r="G100" s="416"/>
      <c r="H100" s="415"/>
      <c r="I100" s="332"/>
      <c r="J100" s="332"/>
      <c r="K100" s="333"/>
      <c r="L100" s="331"/>
      <c r="M100" s="332"/>
      <c r="N100" s="332"/>
      <c r="O100" s="332"/>
      <c r="P100" s="333"/>
      <c r="Q100" s="455"/>
    </row>
    <row r="101" spans="1:17" ht="18" customHeight="1">
      <c r="A101" s="259">
        <v>70</v>
      </c>
      <c r="B101" s="790" t="s">
        <v>353</v>
      </c>
      <c r="C101" s="325">
        <v>5128439</v>
      </c>
      <c r="D101" s="338" t="s">
        <v>12</v>
      </c>
      <c r="E101" s="317" t="s">
        <v>339</v>
      </c>
      <c r="F101" s="325">
        <v>800</v>
      </c>
      <c r="G101" s="331">
        <v>973823</v>
      </c>
      <c r="H101" s="332">
        <v>975111</v>
      </c>
      <c r="I101" s="332">
        <f>G101-H101</f>
        <v>-1288</v>
      </c>
      <c r="J101" s="332">
        <f>$F101*I101</f>
        <v>-1030400</v>
      </c>
      <c r="K101" s="333">
        <f>J101/1000000</f>
        <v>-1.0304</v>
      </c>
      <c r="L101" s="331">
        <v>998693</v>
      </c>
      <c r="M101" s="268">
        <v>998712</v>
      </c>
      <c r="N101" s="332">
        <f>L101-M101</f>
        <v>-19</v>
      </c>
      <c r="O101" s="332">
        <f>$F101*N101</f>
        <v>-15200</v>
      </c>
      <c r="P101" s="333">
        <f>O101/1000000</f>
        <v>-0.0152</v>
      </c>
      <c r="Q101" s="467"/>
    </row>
    <row r="102" spans="1:17" ht="18" customHeight="1">
      <c r="A102" s="259"/>
      <c r="B102" s="698" t="s">
        <v>428</v>
      </c>
      <c r="C102" s="325"/>
      <c r="D102" s="338"/>
      <c r="E102" s="317"/>
      <c r="F102" s="325"/>
      <c r="G102" s="331"/>
      <c r="H102" s="332"/>
      <c r="I102" s="332"/>
      <c r="J102" s="332"/>
      <c r="K102" s="332"/>
      <c r="L102" s="331"/>
      <c r="M102" s="332"/>
      <c r="N102" s="332"/>
      <c r="O102" s="332"/>
      <c r="P102" s="332"/>
      <c r="Q102" s="467"/>
    </row>
    <row r="103" spans="1:17" ht="18" customHeight="1">
      <c r="A103" s="259">
        <v>70</v>
      </c>
      <c r="B103" s="699" t="s">
        <v>429</v>
      </c>
      <c r="C103" s="325">
        <v>5295127</v>
      </c>
      <c r="D103" s="338" t="s">
        <v>12</v>
      </c>
      <c r="E103" s="317" t="s">
        <v>339</v>
      </c>
      <c r="F103" s="325">
        <v>100</v>
      </c>
      <c r="G103" s="331">
        <v>344184</v>
      </c>
      <c r="H103" s="332">
        <v>344184</v>
      </c>
      <c r="I103" s="332">
        <f>G103-H103</f>
        <v>0</v>
      </c>
      <c r="J103" s="332">
        <f>$F103*I103</f>
        <v>0</v>
      </c>
      <c r="K103" s="333">
        <f>J103/1000000</f>
        <v>0</v>
      </c>
      <c r="L103" s="331">
        <v>998990</v>
      </c>
      <c r="M103" s="332">
        <v>991200</v>
      </c>
      <c r="N103" s="332">
        <f>L103-M103</f>
        <v>7790</v>
      </c>
      <c r="O103" s="332">
        <f>$F103*N103</f>
        <v>779000</v>
      </c>
      <c r="P103" s="333">
        <f>O103/1000000</f>
        <v>0.779</v>
      </c>
      <c r="Q103" s="467"/>
    </row>
    <row r="104" spans="1:17" ht="18" customHeight="1">
      <c r="A104" s="259">
        <v>71</v>
      </c>
      <c r="B104" s="699" t="s">
        <v>433</v>
      </c>
      <c r="C104" s="325">
        <v>5128400</v>
      </c>
      <c r="D104" s="338" t="s">
        <v>12</v>
      </c>
      <c r="E104" s="317" t="s">
        <v>339</v>
      </c>
      <c r="F104" s="325">
        <v>1000</v>
      </c>
      <c r="G104" s="331">
        <v>4640</v>
      </c>
      <c r="H104" s="332">
        <v>4640</v>
      </c>
      <c r="I104" s="268">
        <f>G104-H104</f>
        <v>0</v>
      </c>
      <c r="J104" s="268">
        <f>$F104*I104</f>
        <v>0</v>
      </c>
      <c r="K104" s="268">
        <f>J104/1000000</f>
        <v>0</v>
      </c>
      <c r="L104" s="331">
        <v>1444</v>
      </c>
      <c r="M104" s="332">
        <v>889</v>
      </c>
      <c r="N104" s="268">
        <f>L104-M104</f>
        <v>555</v>
      </c>
      <c r="O104" s="268">
        <f>$F104*N104</f>
        <v>555000</v>
      </c>
      <c r="P104" s="268">
        <f>O104/1000000</f>
        <v>0.555</v>
      </c>
      <c r="Q104" s="467"/>
    </row>
    <row r="105" spans="2:17" ht="18" customHeight="1">
      <c r="B105" s="307" t="s">
        <v>183</v>
      </c>
      <c r="C105" s="325"/>
      <c r="D105" s="338"/>
      <c r="E105" s="317"/>
      <c r="F105" s="325"/>
      <c r="G105" s="416"/>
      <c r="H105" s="415"/>
      <c r="I105" s="332"/>
      <c r="J105" s="332"/>
      <c r="K105" s="332"/>
      <c r="L105" s="331"/>
      <c r="M105" s="332"/>
      <c r="N105" s="332"/>
      <c r="O105" s="332"/>
      <c r="P105" s="332"/>
      <c r="Q105" s="455"/>
    </row>
    <row r="106" spans="1:17" ht="19.5" customHeight="1">
      <c r="A106" s="259">
        <v>72</v>
      </c>
      <c r="B106" s="302" t="s">
        <v>355</v>
      </c>
      <c r="C106" s="325">
        <v>4902555</v>
      </c>
      <c r="D106" s="338" t="s">
        <v>12</v>
      </c>
      <c r="E106" s="317" t="s">
        <v>339</v>
      </c>
      <c r="F106" s="325">
        <v>75</v>
      </c>
      <c r="G106" s="331">
        <v>10275</v>
      </c>
      <c r="H106" s="332">
        <v>10275</v>
      </c>
      <c r="I106" s="332">
        <f>G106-H106</f>
        <v>0</v>
      </c>
      <c r="J106" s="332">
        <f>$F106*I106</f>
        <v>0</v>
      </c>
      <c r="K106" s="333">
        <f>J106/1000000</f>
        <v>0</v>
      </c>
      <c r="L106" s="331">
        <v>17012</v>
      </c>
      <c r="M106" s="332">
        <v>16483</v>
      </c>
      <c r="N106" s="332">
        <f>L106-M106</f>
        <v>529</v>
      </c>
      <c r="O106" s="332">
        <f>$F106*N106</f>
        <v>39675</v>
      </c>
      <c r="P106" s="333">
        <f>O106/1000000</f>
        <v>0.039675</v>
      </c>
      <c r="Q106" s="467"/>
    </row>
    <row r="107" spans="1:17" ht="15.75" customHeight="1">
      <c r="A107" s="259">
        <v>73</v>
      </c>
      <c r="B107" s="302" t="s">
        <v>356</v>
      </c>
      <c r="C107" s="325">
        <v>4902581</v>
      </c>
      <c r="D107" s="338" t="s">
        <v>12</v>
      </c>
      <c r="E107" s="317" t="s">
        <v>339</v>
      </c>
      <c r="F107" s="325">
        <v>100</v>
      </c>
      <c r="G107" s="331">
        <v>4868</v>
      </c>
      <c r="H107" s="332">
        <v>4868</v>
      </c>
      <c r="I107" s="332">
        <f>G107-H107</f>
        <v>0</v>
      </c>
      <c r="J107" s="332">
        <f>$F107*I107</f>
        <v>0</v>
      </c>
      <c r="K107" s="333">
        <f>J107/1000000</f>
        <v>0</v>
      </c>
      <c r="L107" s="331">
        <v>9309</v>
      </c>
      <c r="M107" s="332">
        <v>8514</v>
      </c>
      <c r="N107" s="332">
        <f>L107-M107</f>
        <v>795</v>
      </c>
      <c r="O107" s="332">
        <f>$F107*N107</f>
        <v>79500</v>
      </c>
      <c r="P107" s="333">
        <f>O107/1000000</f>
        <v>0.0795</v>
      </c>
      <c r="Q107" s="455"/>
    </row>
    <row r="108" spans="2:17" ht="14.25" customHeight="1">
      <c r="B108" s="307" t="s">
        <v>407</v>
      </c>
      <c r="C108" s="325"/>
      <c r="D108" s="338"/>
      <c r="E108" s="317"/>
      <c r="F108" s="325"/>
      <c r="G108" s="331"/>
      <c r="H108" s="332"/>
      <c r="I108" s="332"/>
      <c r="J108" s="332"/>
      <c r="K108" s="332"/>
      <c r="L108" s="331"/>
      <c r="M108" s="332"/>
      <c r="N108" s="332"/>
      <c r="O108" s="332"/>
      <c r="P108" s="332"/>
      <c r="Q108" s="455"/>
    </row>
    <row r="109" spans="1:17" ht="21" customHeight="1">
      <c r="A109" s="259">
        <v>74</v>
      </c>
      <c r="B109" s="302" t="s">
        <v>408</v>
      </c>
      <c r="C109" s="325">
        <v>4864861</v>
      </c>
      <c r="D109" s="338" t="s">
        <v>12</v>
      </c>
      <c r="E109" s="317" t="s">
        <v>339</v>
      </c>
      <c r="F109" s="325">
        <v>500</v>
      </c>
      <c r="G109" s="331">
        <v>5099</v>
      </c>
      <c r="H109" s="332">
        <v>4513</v>
      </c>
      <c r="I109" s="332">
        <f aca="true" t="shared" si="18" ref="I109:I117">G109-H109</f>
        <v>586</v>
      </c>
      <c r="J109" s="332">
        <f aca="true" t="shared" si="19" ref="J109:J117">$F109*I109</f>
        <v>293000</v>
      </c>
      <c r="K109" s="333">
        <f aca="true" t="shared" si="20" ref="K109:K117">J109/1000000</f>
        <v>0.293</v>
      </c>
      <c r="L109" s="331">
        <v>2822</v>
      </c>
      <c r="M109" s="332">
        <v>2822</v>
      </c>
      <c r="N109" s="332">
        <f aca="true" t="shared" si="21" ref="N109:N117">L109-M109</f>
        <v>0</v>
      </c>
      <c r="O109" s="332">
        <f aca="true" t="shared" si="22" ref="O109:O117">$F109*N109</f>
        <v>0</v>
      </c>
      <c r="P109" s="333">
        <f aca="true" t="shared" si="23" ref="P109:P117">O109/1000000</f>
        <v>0</v>
      </c>
      <c r="Q109" s="467"/>
    </row>
    <row r="110" spans="1:17" ht="18" customHeight="1">
      <c r="A110" s="259">
        <v>75</v>
      </c>
      <c r="B110" s="302" t="s">
        <v>409</v>
      </c>
      <c r="C110" s="325">
        <v>4864877</v>
      </c>
      <c r="D110" s="338" t="s">
        <v>12</v>
      </c>
      <c r="E110" s="317" t="s">
        <v>339</v>
      </c>
      <c r="F110" s="325">
        <v>1000</v>
      </c>
      <c r="G110" s="331">
        <v>3478</v>
      </c>
      <c r="H110" s="332">
        <v>3374</v>
      </c>
      <c r="I110" s="332">
        <f t="shared" si="18"/>
        <v>104</v>
      </c>
      <c r="J110" s="332">
        <f t="shared" si="19"/>
        <v>104000</v>
      </c>
      <c r="K110" s="333">
        <f t="shared" si="20"/>
        <v>0.104</v>
      </c>
      <c r="L110" s="331">
        <v>4095</v>
      </c>
      <c r="M110" s="332">
        <v>4093</v>
      </c>
      <c r="N110" s="332">
        <f t="shared" si="21"/>
        <v>2</v>
      </c>
      <c r="O110" s="332">
        <f t="shared" si="22"/>
        <v>2000</v>
      </c>
      <c r="P110" s="333">
        <f t="shared" si="23"/>
        <v>0.002</v>
      </c>
      <c r="Q110" s="455"/>
    </row>
    <row r="111" spans="1:17" ht="21" customHeight="1">
      <c r="A111" s="259">
        <v>76</v>
      </c>
      <c r="B111" s="302" t="s">
        <v>410</v>
      </c>
      <c r="C111" s="325">
        <v>4864841</v>
      </c>
      <c r="D111" s="338" t="s">
        <v>12</v>
      </c>
      <c r="E111" s="317" t="s">
        <v>339</v>
      </c>
      <c r="F111" s="325">
        <v>1000</v>
      </c>
      <c r="G111" s="331">
        <v>995103</v>
      </c>
      <c r="H111" s="332">
        <v>995169</v>
      </c>
      <c r="I111" s="332">
        <f t="shared" si="18"/>
        <v>-66</v>
      </c>
      <c r="J111" s="332">
        <f t="shared" si="19"/>
        <v>-66000</v>
      </c>
      <c r="K111" s="333">
        <f t="shared" si="20"/>
        <v>-0.066</v>
      </c>
      <c r="L111" s="331">
        <v>1160</v>
      </c>
      <c r="M111" s="332">
        <v>1159</v>
      </c>
      <c r="N111" s="332">
        <f t="shared" si="21"/>
        <v>1</v>
      </c>
      <c r="O111" s="332">
        <f t="shared" si="22"/>
        <v>1000</v>
      </c>
      <c r="P111" s="333">
        <f t="shared" si="23"/>
        <v>0.001</v>
      </c>
      <c r="Q111" s="455"/>
    </row>
    <row r="112" spans="1:17" ht="21" customHeight="1">
      <c r="A112" s="259">
        <v>77</v>
      </c>
      <c r="B112" s="302" t="s">
        <v>411</v>
      </c>
      <c r="C112" s="325">
        <v>4864882</v>
      </c>
      <c r="D112" s="338" t="s">
        <v>12</v>
      </c>
      <c r="E112" s="317" t="s">
        <v>339</v>
      </c>
      <c r="F112" s="325">
        <v>1000</v>
      </c>
      <c r="G112" s="331">
        <v>3947</v>
      </c>
      <c r="H112" s="332">
        <v>3916</v>
      </c>
      <c r="I112" s="332">
        <f t="shared" si="18"/>
        <v>31</v>
      </c>
      <c r="J112" s="332">
        <f t="shared" si="19"/>
        <v>31000</v>
      </c>
      <c r="K112" s="333">
        <f t="shared" si="20"/>
        <v>0.031</v>
      </c>
      <c r="L112" s="331">
        <v>6516</v>
      </c>
      <c r="M112" s="332">
        <v>6504</v>
      </c>
      <c r="N112" s="332">
        <f t="shared" si="21"/>
        <v>12</v>
      </c>
      <c r="O112" s="332">
        <f t="shared" si="22"/>
        <v>12000</v>
      </c>
      <c r="P112" s="333">
        <f t="shared" si="23"/>
        <v>0.012</v>
      </c>
      <c r="Q112" s="455"/>
    </row>
    <row r="113" spans="1:17" ht="21" customHeight="1">
      <c r="A113" s="259">
        <v>78</v>
      </c>
      <c r="B113" s="302" t="s">
        <v>412</v>
      </c>
      <c r="C113" s="325">
        <v>4864824</v>
      </c>
      <c r="D113" s="338" t="s">
        <v>12</v>
      </c>
      <c r="E113" s="317" t="s">
        <v>339</v>
      </c>
      <c r="F113" s="325">
        <v>160</v>
      </c>
      <c r="G113" s="331">
        <v>452</v>
      </c>
      <c r="H113" s="332">
        <v>87</v>
      </c>
      <c r="I113" s="332">
        <f>G113-H113</f>
        <v>365</v>
      </c>
      <c r="J113" s="332">
        <f>$F113*I113</f>
        <v>58400</v>
      </c>
      <c r="K113" s="332">
        <f>J113/1000000</f>
        <v>0.0584</v>
      </c>
      <c r="L113" s="331">
        <v>999701</v>
      </c>
      <c r="M113" s="332">
        <v>999667</v>
      </c>
      <c r="N113" s="332">
        <f>L113-M113</f>
        <v>34</v>
      </c>
      <c r="O113" s="332">
        <f>$F113*N113</f>
        <v>5440</v>
      </c>
      <c r="P113" s="332">
        <f>O113/1000000</f>
        <v>0.00544</v>
      </c>
      <c r="Q113" s="467"/>
    </row>
    <row r="114" spans="1:17" ht="21" customHeight="1">
      <c r="A114" s="274">
        <v>79</v>
      </c>
      <c r="B114" s="302" t="s">
        <v>413</v>
      </c>
      <c r="C114" s="325">
        <v>5295121</v>
      </c>
      <c r="D114" s="338" t="s">
        <v>12</v>
      </c>
      <c r="E114" s="317" t="s">
        <v>339</v>
      </c>
      <c r="F114" s="325">
        <v>100</v>
      </c>
      <c r="G114" s="331">
        <v>167725</v>
      </c>
      <c r="H114" s="332">
        <v>166491</v>
      </c>
      <c r="I114" s="332">
        <f>G114-H114</f>
        <v>1234</v>
      </c>
      <c r="J114" s="332">
        <f>$F114*I114</f>
        <v>123400</v>
      </c>
      <c r="K114" s="332">
        <f>J114/1000000</f>
        <v>0.1234</v>
      </c>
      <c r="L114" s="331">
        <v>45852</v>
      </c>
      <c r="M114" s="332">
        <v>45849</v>
      </c>
      <c r="N114" s="332">
        <f>L114-M114</f>
        <v>3</v>
      </c>
      <c r="O114" s="332">
        <f>$F114*N114</f>
        <v>300</v>
      </c>
      <c r="P114" s="332">
        <f>O114/1000000</f>
        <v>0.0003</v>
      </c>
      <c r="Q114" s="467"/>
    </row>
    <row r="115" spans="1:17" ht="21" customHeight="1">
      <c r="A115" s="274"/>
      <c r="B115" s="302"/>
      <c r="C115" s="325"/>
      <c r="D115" s="338"/>
      <c r="E115" s="317"/>
      <c r="F115" s="325">
        <v>100</v>
      </c>
      <c r="G115" s="331">
        <v>50804</v>
      </c>
      <c r="H115" s="332">
        <v>50288</v>
      </c>
      <c r="I115" s="332">
        <f>G115-H115</f>
        <v>516</v>
      </c>
      <c r="J115" s="332">
        <f>$F115*I115</f>
        <v>51600</v>
      </c>
      <c r="K115" s="332">
        <f>J115/1000000</f>
        <v>0.0516</v>
      </c>
      <c r="L115" s="331"/>
      <c r="M115" s="332"/>
      <c r="N115" s="332"/>
      <c r="O115" s="332"/>
      <c r="P115" s="332"/>
      <c r="Q115" s="753"/>
    </row>
    <row r="116" spans="1:17" ht="21" customHeight="1">
      <c r="A116" s="314">
        <v>80</v>
      </c>
      <c r="B116" s="302" t="s">
        <v>435</v>
      </c>
      <c r="C116" s="325">
        <v>4864879</v>
      </c>
      <c r="D116" s="338" t="s">
        <v>12</v>
      </c>
      <c r="E116" s="317" t="s">
        <v>339</v>
      </c>
      <c r="F116" s="325">
        <v>1000</v>
      </c>
      <c r="G116" s="331">
        <v>202</v>
      </c>
      <c r="H116" s="332">
        <v>129</v>
      </c>
      <c r="I116" s="332">
        <f>G116-H116</f>
        <v>73</v>
      </c>
      <c r="J116" s="332">
        <f>$F116*I116</f>
        <v>73000</v>
      </c>
      <c r="K116" s="332">
        <f>J116/1000000</f>
        <v>0.073</v>
      </c>
      <c r="L116" s="331">
        <v>337</v>
      </c>
      <c r="M116" s="332">
        <v>319</v>
      </c>
      <c r="N116" s="332">
        <f>L116-M116</f>
        <v>18</v>
      </c>
      <c r="O116" s="332">
        <f>$F116*N116</f>
        <v>18000</v>
      </c>
      <c r="P116" s="332">
        <f>O116/1000000</f>
        <v>0.018</v>
      </c>
      <c r="Q116" s="753"/>
    </row>
    <row r="117" spans="1:17" s="104" customFormat="1" ht="21" customHeight="1">
      <c r="A117" s="314">
        <v>81</v>
      </c>
      <c r="B117" s="302" t="s">
        <v>436</v>
      </c>
      <c r="C117" s="711">
        <v>4864847</v>
      </c>
      <c r="D117" s="711" t="s">
        <v>12</v>
      </c>
      <c r="E117" s="317" t="s">
        <v>339</v>
      </c>
      <c r="F117" s="268">
        <v>1000</v>
      </c>
      <c r="G117" s="331">
        <v>2557</v>
      </c>
      <c r="H117" s="303">
        <v>2505</v>
      </c>
      <c r="I117" s="303">
        <f t="shared" si="18"/>
        <v>52</v>
      </c>
      <c r="J117" s="303">
        <f t="shared" si="19"/>
        <v>52000</v>
      </c>
      <c r="K117" s="268">
        <f t="shared" si="20"/>
        <v>0.052</v>
      </c>
      <c r="L117" s="331">
        <v>6439</v>
      </c>
      <c r="M117" s="303">
        <v>6416</v>
      </c>
      <c r="N117" s="303">
        <f t="shared" si="21"/>
        <v>23</v>
      </c>
      <c r="O117" s="303">
        <f t="shared" si="22"/>
        <v>23000</v>
      </c>
      <c r="P117" s="268">
        <f t="shared" si="23"/>
        <v>0.023</v>
      </c>
      <c r="Q117" s="753"/>
    </row>
    <row r="118" spans="2:17" ht="16.5">
      <c r="B118" s="337" t="s">
        <v>445</v>
      </c>
      <c r="C118" s="38"/>
      <c r="D118" s="121"/>
      <c r="E118" s="93"/>
      <c r="F118" s="39"/>
      <c r="G118" s="331"/>
      <c r="H118" s="332"/>
      <c r="I118" s="312"/>
      <c r="J118" s="312"/>
      <c r="K118" s="312"/>
      <c r="L118" s="331"/>
      <c r="M118" s="332"/>
      <c r="N118" s="312"/>
      <c r="O118" s="312"/>
      <c r="P118" s="312"/>
      <c r="Q118" s="456"/>
    </row>
    <row r="119" spans="1:17" ht="16.5">
      <c r="A119" s="314">
        <v>82</v>
      </c>
      <c r="B119" s="758" t="s">
        <v>446</v>
      </c>
      <c r="C119" s="38">
        <v>4865158</v>
      </c>
      <c r="D119" s="121" t="s">
        <v>12</v>
      </c>
      <c r="E119" s="93" t="s">
        <v>339</v>
      </c>
      <c r="F119" s="459">
        <v>200</v>
      </c>
      <c r="G119" s="331">
        <v>999613</v>
      </c>
      <c r="H119" s="332">
        <v>999614</v>
      </c>
      <c r="I119" s="312">
        <f>G119-H119</f>
        <v>-1</v>
      </c>
      <c r="J119" s="312">
        <f>$F119*I119</f>
        <v>-200</v>
      </c>
      <c r="K119" s="312">
        <f>J119/1000000</f>
        <v>-0.0002</v>
      </c>
      <c r="L119" s="331">
        <v>7344</v>
      </c>
      <c r="M119" s="332">
        <v>4059</v>
      </c>
      <c r="N119" s="312">
        <f>L119-M119</f>
        <v>3285</v>
      </c>
      <c r="O119" s="312">
        <f>$F119*N119</f>
        <v>657000</v>
      </c>
      <c r="P119" s="312">
        <f>O119/1000000</f>
        <v>0.657</v>
      </c>
      <c r="Q119" s="456"/>
    </row>
    <row r="120" spans="1:17" ht="16.5">
      <c r="A120" s="314">
        <v>83</v>
      </c>
      <c r="B120" s="758" t="s">
        <v>447</v>
      </c>
      <c r="C120" s="38">
        <v>4864816</v>
      </c>
      <c r="D120" s="121" t="s">
        <v>12</v>
      </c>
      <c r="E120" s="93" t="s">
        <v>339</v>
      </c>
      <c r="F120" s="459">
        <v>187.5</v>
      </c>
      <c r="G120" s="331">
        <v>999020</v>
      </c>
      <c r="H120" s="332">
        <v>999027</v>
      </c>
      <c r="I120" s="312">
        <f>G120-H120</f>
        <v>-7</v>
      </c>
      <c r="J120" s="312">
        <f>$F120*I120</f>
        <v>-1312.5</v>
      </c>
      <c r="K120" s="312">
        <f>J120/1000000</f>
        <v>-0.0013125</v>
      </c>
      <c r="L120" s="331">
        <v>4396</v>
      </c>
      <c r="M120" s="332">
        <v>4465</v>
      </c>
      <c r="N120" s="312">
        <f>L120-M120</f>
        <v>-69</v>
      </c>
      <c r="O120" s="312">
        <f>$F120*N120</f>
        <v>-12937.5</v>
      </c>
      <c r="P120" s="312">
        <f>O120/1000000</f>
        <v>-0.0129375</v>
      </c>
      <c r="Q120" s="456"/>
    </row>
    <row r="121" spans="1:17" ht="16.5">
      <c r="A121" s="312">
        <v>84</v>
      </c>
      <c r="B121" s="758" t="s">
        <v>448</v>
      </c>
      <c r="C121" s="38">
        <v>4864808</v>
      </c>
      <c r="D121" s="121" t="s">
        <v>12</v>
      </c>
      <c r="E121" s="93" t="s">
        <v>339</v>
      </c>
      <c r="F121" s="459">
        <v>187.5</v>
      </c>
      <c r="G121" s="331">
        <v>999013</v>
      </c>
      <c r="H121" s="332">
        <v>999015</v>
      </c>
      <c r="I121" s="312">
        <f>G121-H121</f>
        <v>-2</v>
      </c>
      <c r="J121" s="312">
        <f>$F121*I121</f>
        <v>-375</v>
      </c>
      <c r="K121" s="312">
        <f>J121/1000000</f>
        <v>-0.000375</v>
      </c>
      <c r="L121" s="331">
        <v>3258</v>
      </c>
      <c r="M121" s="332">
        <v>2803</v>
      </c>
      <c r="N121" s="312">
        <f>L121-M121</f>
        <v>455</v>
      </c>
      <c r="O121" s="312">
        <f>$F121*N121</f>
        <v>85312.5</v>
      </c>
      <c r="P121" s="312">
        <f>O121/1000000</f>
        <v>0.0853125</v>
      </c>
      <c r="Q121" s="456"/>
    </row>
    <row r="122" spans="1:17" ht="16.5">
      <c r="A122" s="312">
        <v>85</v>
      </c>
      <c r="B122" s="758" t="s">
        <v>449</v>
      </c>
      <c r="C122" s="38">
        <v>4865005</v>
      </c>
      <c r="D122" s="121" t="s">
        <v>12</v>
      </c>
      <c r="E122" s="93" t="s">
        <v>339</v>
      </c>
      <c r="F122" s="459">
        <v>250</v>
      </c>
      <c r="G122" s="331">
        <v>110</v>
      </c>
      <c r="H122" s="332">
        <v>81</v>
      </c>
      <c r="I122" s="312">
        <f>G122-H122</f>
        <v>29</v>
      </c>
      <c r="J122" s="312">
        <f>$F122*I122</f>
        <v>7250</v>
      </c>
      <c r="K122" s="312">
        <f>J122/1000000</f>
        <v>0.00725</v>
      </c>
      <c r="L122" s="331">
        <v>4824</v>
      </c>
      <c r="M122" s="332">
        <v>4013</v>
      </c>
      <c r="N122" s="312">
        <f>L122-M122</f>
        <v>811</v>
      </c>
      <c r="O122" s="312">
        <f>$F122*N122</f>
        <v>202750</v>
      </c>
      <c r="P122" s="312">
        <f>O122/1000000</f>
        <v>0.20275</v>
      </c>
      <c r="Q122" s="456"/>
    </row>
    <row r="123" spans="1:17" s="494" customFormat="1" ht="17.25" thickBot="1">
      <c r="A123" s="787">
        <v>86</v>
      </c>
      <c r="B123" s="788" t="s">
        <v>450</v>
      </c>
      <c r="C123" s="749">
        <v>4864822</v>
      </c>
      <c r="D123" s="251" t="s">
        <v>12</v>
      </c>
      <c r="E123" s="252" t="s">
        <v>339</v>
      </c>
      <c r="F123" s="749">
        <v>100</v>
      </c>
      <c r="G123" s="453">
        <v>999900</v>
      </c>
      <c r="H123" s="332">
        <v>999897</v>
      </c>
      <c r="I123" s="316">
        <f>G123-H123</f>
        <v>3</v>
      </c>
      <c r="J123" s="316">
        <f>$F123*I123</f>
        <v>300</v>
      </c>
      <c r="K123" s="316">
        <f>J123/1000000</f>
        <v>0.0003</v>
      </c>
      <c r="L123" s="453">
        <v>13134</v>
      </c>
      <c r="M123" s="332">
        <v>8918</v>
      </c>
      <c r="N123" s="316">
        <f>L123-M123</f>
        <v>4216</v>
      </c>
      <c r="O123" s="316">
        <f>$F123*N123</f>
        <v>421600</v>
      </c>
      <c r="P123" s="316">
        <f>O123/1000000</f>
        <v>0.4216</v>
      </c>
      <c r="Q123" s="789"/>
    </row>
    <row r="124" spans="1:16" ht="21" customHeight="1" thickTop="1">
      <c r="A124" s="183" t="s">
        <v>305</v>
      </c>
      <c r="C124" s="55"/>
      <c r="D124" s="89"/>
      <c r="E124" s="89"/>
      <c r="F124" s="595"/>
      <c r="K124" s="596">
        <f>SUM(K8:K123)</f>
        <v>-7.298675000000001</v>
      </c>
      <c r="L124" s="20"/>
      <c r="M124" s="20"/>
      <c r="N124" s="20"/>
      <c r="O124" s="20"/>
      <c r="P124" s="596">
        <f>SUM(P8:P123)</f>
        <v>20.885368519999997</v>
      </c>
    </row>
    <row r="125" spans="3:16" ht="9.75" customHeight="1" hidden="1">
      <c r="C125" s="89"/>
      <c r="D125" s="89"/>
      <c r="E125" s="89"/>
      <c r="F125" s="595"/>
      <c r="L125" s="547"/>
      <c r="M125" s="547"/>
      <c r="N125" s="547"/>
      <c r="O125" s="547"/>
      <c r="P125" s="547"/>
    </row>
    <row r="126" spans="1:17" ht="24" thickBot="1">
      <c r="A126" s="388" t="s">
        <v>188</v>
      </c>
      <c r="C126" s="89"/>
      <c r="D126" s="89"/>
      <c r="E126" s="89"/>
      <c r="F126" s="595"/>
      <c r="G126" s="491"/>
      <c r="H126" s="491"/>
      <c r="I126" s="45" t="s">
        <v>386</v>
      </c>
      <c r="J126" s="491"/>
      <c r="K126" s="491"/>
      <c r="L126" s="492"/>
      <c r="M126" s="492"/>
      <c r="N126" s="45" t="s">
        <v>387</v>
      </c>
      <c r="O126" s="492"/>
      <c r="P126" s="492"/>
      <c r="Q126" s="592" t="str">
        <f>NDPL!$Q$1</f>
        <v>AUGUST-2018</v>
      </c>
    </row>
    <row r="127" spans="1:17" ht="39.75" thickBot="1" thickTop="1">
      <c r="A127" s="513" t="s">
        <v>8</v>
      </c>
      <c r="B127" s="514" t="s">
        <v>9</v>
      </c>
      <c r="C127" s="515" t="s">
        <v>1</v>
      </c>
      <c r="D127" s="515" t="s">
        <v>2</v>
      </c>
      <c r="E127" s="515" t="s">
        <v>3</v>
      </c>
      <c r="F127" s="597" t="s">
        <v>10</v>
      </c>
      <c r="G127" s="513" t="str">
        <f>NDPL!G5</f>
        <v>FINAL READING 31/08/2018</v>
      </c>
      <c r="H127" s="515" t="str">
        <f>NDPL!H5</f>
        <v>INTIAL READING 01/08/2018</v>
      </c>
      <c r="I127" s="515" t="s">
        <v>4</v>
      </c>
      <c r="J127" s="515" t="s">
        <v>5</v>
      </c>
      <c r="K127" s="515" t="s">
        <v>6</v>
      </c>
      <c r="L127" s="513" t="str">
        <f>NDPL!G5</f>
        <v>FINAL READING 31/08/2018</v>
      </c>
      <c r="M127" s="515" t="str">
        <f>NDPL!H5</f>
        <v>INTIAL READING 01/08/2018</v>
      </c>
      <c r="N127" s="515" t="s">
        <v>4</v>
      </c>
      <c r="O127" s="515" t="s">
        <v>5</v>
      </c>
      <c r="P127" s="515" t="s">
        <v>6</v>
      </c>
      <c r="Q127" s="539" t="s">
        <v>302</v>
      </c>
    </row>
    <row r="128" spans="3:16" ht="18" thickBot="1" thickTop="1">
      <c r="C128" s="89"/>
      <c r="D128" s="89"/>
      <c r="E128" s="89"/>
      <c r="F128" s="595"/>
      <c r="L128" s="547"/>
      <c r="M128" s="547"/>
      <c r="N128" s="547"/>
      <c r="O128" s="547"/>
      <c r="P128" s="547"/>
    </row>
    <row r="129" spans="1:17" ht="18" customHeight="1" thickTop="1">
      <c r="A129" s="343"/>
      <c r="B129" s="344" t="s">
        <v>173</v>
      </c>
      <c r="C129" s="315"/>
      <c r="D129" s="90"/>
      <c r="E129" s="90"/>
      <c r="F129" s="311"/>
      <c r="G129" s="51"/>
      <c r="H129" s="463"/>
      <c r="I129" s="463"/>
      <c r="J129" s="463"/>
      <c r="K129" s="598"/>
      <c r="L129" s="549"/>
      <c r="M129" s="550"/>
      <c r="N129" s="550"/>
      <c r="O129" s="550"/>
      <c r="P129" s="551"/>
      <c r="Q129" s="546"/>
    </row>
    <row r="130" spans="1:17" ht="18">
      <c r="A130" s="314">
        <v>1</v>
      </c>
      <c r="B130" s="345" t="s">
        <v>174</v>
      </c>
      <c r="C130" s="325">
        <v>4865151</v>
      </c>
      <c r="D130" s="121" t="s">
        <v>12</v>
      </c>
      <c r="E130" s="93" t="s">
        <v>339</v>
      </c>
      <c r="F130" s="312">
        <v>-300</v>
      </c>
      <c r="G130" s="331">
        <v>5565</v>
      </c>
      <c r="H130" s="332">
        <v>3106</v>
      </c>
      <c r="I130" s="274">
        <f>G130-H130</f>
        <v>2459</v>
      </c>
      <c r="J130" s="274">
        <f>$F130*I130</f>
        <v>-737700</v>
      </c>
      <c r="K130" s="274">
        <f>J130/1000000</f>
        <v>-0.7377</v>
      </c>
      <c r="L130" s="331">
        <v>276</v>
      </c>
      <c r="M130" s="332">
        <v>276</v>
      </c>
      <c r="N130" s="274">
        <f>L130-M130</f>
        <v>0</v>
      </c>
      <c r="O130" s="274">
        <f>$F130*N130</f>
        <v>0</v>
      </c>
      <c r="P130" s="274">
        <f>O130/1000000</f>
        <v>0</v>
      </c>
      <c r="Q130" s="473" t="s">
        <v>461</v>
      </c>
    </row>
    <row r="131" spans="1:17" ht="18" customHeight="1">
      <c r="A131" s="314"/>
      <c r="B131" s="346" t="s">
        <v>40</v>
      </c>
      <c r="C131" s="325"/>
      <c r="D131" s="121"/>
      <c r="E131" s="121"/>
      <c r="F131" s="312"/>
      <c r="G131" s="412"/>
      <c r="H131" s="415"/>
      <c r="I131" s="274"/>
      <c r="J131" s="274"/>
      <c r="K131" s="274"/>
      <c r="L131" s="259"/>
      <c r="M131" s="274"/>
      <c r="N131" s="274"/>
      <c r="O131" s="274"/>
      <c r="P131" s="274"/>
      <c r="Q131" s="468"/>
    </row>
    <row r="132" spans="1:17" ht="18" customHeight="1">
      <c r="A132" s="314"/>
      <c r="B132" s="346" t="s">
        <v>116</v>
      </c>
      <c r="C132" s="325"/>
      <c r="D132" s="121"/>
      <c r="E132" s="121"/>
      <c r="F132" s="312"/>
      <c r="G132" s="412"/>
      <c r="H132" s="415"/>
      <c r="I132" s="274"/>
      <c r="J132" s="274"/>
      <c r="K132" s="274"/>
      <c r="L132" s="259"/>
      <c r="M132" s="274"/>
      <c r="N132" s="274"/>
      <c r="O132" s="274"/>
      <c r="P132" s="274"/>
      <c r="Q132" s="468"/>
    </row>
    <row r="133" spans="1:17" ht="18" customHeight="1">
      <c r="A133" s="314">
        <v>2</v>
      </c>
      <c r="B133" s="345" t="s">
        <v>117</v>
      </c>
      <c r="C133" s="325">
        <v>5295199</v>
      </c>
      <c r="D133" s="121" t="s">
        <v>12</v>
      </c>
      <c r="E133" s="93" t="s">
        <v>339</v>
      </c>
      <c r="F133" s="312">
        <v>-1000</v>
      </c>
      <c r="G133" s="331">
        <v>998183</v>
      </c>
      <c r="H133" s="332">
        <v>998183</v>
      </c>
      <c r="I133" s="274">
        <f>G133-H133</f>
        <v>0</v>
      </c>
      <c r="J133" s="274">
        <f>$F133*I133</f>
        <v>0</v>
      </c>
      <c r="K133" s="274">
        <f>J133/1000000</f>
        <v>0</v>
      </c>
      <c r="L133" s="331">
        <v>1170</v>
      </c>
      <c r="M133" s="332">
        <v>1170</v>
      </c>
      <c r="N133" s="274">
        <f>L133-M133</f>
        <v>0</v>
      </c>
      <c r="O133" s="274">
        <f>$F133*N133</f>
        <v>0</v>
      </c>
      <c r="P133" s="274">
        <f>O133/1000000</f>
        <v>0</v>
      </c>
      <c r="Q133" s="468"/>
    </row>
    <row r="134" spans="1:17" ht="18" customHeight="1">
      <c r="A134" s="314">
        <v>3</v>
      </c>
      <c r="B134" s="313" t="s">
        <v>118</v>
      </c>
      <c r="C134" s="325">
        <v>4864828</v>
      </c>
      <c r="D134" s="81" t="s">
        <v>12</v>
      </c>
      <c r="E134" s="93" t="s">
        <v>339</v>
      </c>
      <c r="F134" s="312">
        <v>-133.33</v>
      </c>
      <c r="G134" s="331">
        <v>32</v>
      </c>
      <c r="H134" s="332">
        <v>33</v>
      </c>
      <c r="I134" s="274">
        <f>G134-H134</f>
        <v>-1</v>
      </c>
      <c r="J134" s="274">
        <f>$F134*I134</f>
        <v>133.33</v>
      </c>
      <c r="K134" s="274">
        <f>J134/1000000</f>
        <v>0.00013333</v>
      </c>
      <c r="L134" s="331">
        <v>13870</v>
      </c>
      <c r="M134" s="332">
        <v>13492</v>
      </c>
      <c r="N134" s="274">
        <f>L134-M134</f>
        <v>378</v>
      </c>
      <c r="O134" s="274">
        <f>$F134*N134</f>
        <v>-50398.740000000005</v>
      </c>
      <c r="P134" s="274">
        <f>O134/1000000</f>
        <v>-0.050398740000000004</v>
      </c>
      <c r="Q134" s="468"/>
    </row>
    <row r="135" spans="1:17" ht="18" customHeight="1">
      <c r="A135" s="314">
        <v>4</v>
      </c>
      <c r="B135" s="345" t="s">
        <v>175</v>
      </c>
      <c r="C135" s="325">
        <v>4864804</v>
      </c>
      <c r="D135" s="121" t="s">
        <v>12</v>
      </c>
      <c r="E135" s="93" t="s">
        <v>339</v>
      </c>
      <c r="F135" s="312">
        <v>-200</v>
      </c>
      <c r="G135" s="331">
        <v>997570</v>
      </c>
      <c r="H135" s="332">
        <v>997572</v>
      </c>
      <c r="I135" s="274">
        <f>G135-H135</f>
        <v>-2</v>
      </c>
      <c r="J135" s="274">
        <f>$F135*I135</f>
        <v>400</v>
      </c>
      <c r="K135" s="274">
        <f>J135/1000000</f>
        <v>0.0004</v>
      </c>
      <c r="L135" s="331">
        <v>3585</v>
      </c>
      <c r="M135" s="332">
        <v>3748</v>
      </c>
      <c r="N135" s="274">
        <f>L135-M135</f>
        <v>-163</v>
      </c>
      <c r="O135" s="274">
        <f>$F135*N135</f>
        <v>32600</v>
      </c>
      <c r="P135" s="274">
        <f>O135/1000000</f>
        <v>0.0326</v>
      </c>
      <c r="Q135" s="468"/>
    </row>
    <row r="136" spans="1:17" ht="18" customHeight="1">
      <c r="A136" s="314">
        <v>5</v>
      </c>
      <c r="B136" s="345" t="s">
        <v>176</v>
      </c>
      <c r="C136" s="325">
        <v>4864845</v>
      </c>
      <c r="D136" s="121" t="s">
        <v>12</v>
      </c>
      <c r="E136" s="93" t="s">
        <v>339</v>
      </c>
      <c r="F136" s="312">
        <v>-1000</v>
      </c>
      <c r="G136" s="331">
        <v>1021</v>
      </c>
      <c r="H136" s="332">
        <v>1022</v>
      </c>
      <c r="I136" s="274">
        <f>G136-H136</f>
        <v>-1</v>
      </c>
      <c r="J136" s="274">
        <f>$F136*I136</f>
        <v>1000</v>
      </c>
      <c r="K136" s="274">
        <f>J136/1000000</f>
        <v>0.001</v>
      </c>
      <c r="L136" s="331">
        <v>998670</v>
      </c>
      <c r="M136" s="332">
        <v>999002</v>
      </c>
      <c r="N136" s="274">
        <f>L136-M136</f>
        <v>-332</v>
      </c>
      <c r="O136" s="274">
        <f>$F136*N136</f>
        <v>332000</v>
      </c>
      <c r="P136" s="274">
        <f>O136/1000000</f>
        <v>0.332</v>
      </c>
      <c r="Q136" s="468"/>
    </row>
    <row r="137" spans="1:17" ht="18" customHeight="1">
      <c r="A137" s="314"/>
      <c r="B137" s="347" t="s">
        <v>177</v>
      </c>
      <c r="C137" s="325"/>
      <c r="D137" s="81"/>
      <c r="E137" s="81"/>
      <c r="F137" s="312"/>
      <c r="G137" s="412"/>
      <c r="H137" s="415"/>
      <c r="I137" s="274"/>
      <c r="J137" s="274"/>
      <c r="K137" s="274"/>
      <c r="L137" s="259"/>
      <c r="M137" s="274"/>
      <c r="N137" s="274"/>
      <c r="O137" s="274"/>
      <c r="P137" s="274"/>
      <c r="Q137" s="468"/>
    </row>
    <row r="138" spans="1:17" ht="18" customHeight="1">
      <c r="A138" s="314"/>
      <c r="B138" s="347" t="s">
        <v>107</v>
      </c>
      <c r="C138" s="325"/>
      <c r="D138" s="81"/>
      <c r="E138" s="81"/>
      <c r="F138" s="312"/>
      <c r="G138" s="412"/>
      <c r="H138" s="415"/>
      <c r="I138" s="274"/>
      <c r="J138" s="274"/>
      <c r="K138" s="274"/>
      <c r="L138" s="259"/>
      <c r="M138" s="274"/>
      <c r="N138" s="274"/>
      <c r="O138" s="274"/>
      <c r="P138" s="274"/>
      <c r="Q138" s="468"/>
    </row>
    <row r="139" spans="1:17" s="499" customFormat="1" ht="18">
      <c r="A139" s="481">
        <v>6</v>
      </c>
      <c r="B139" s="482" t="s">
        <v>389</v>
      </c>
      <c r="C139" s="483">
        <v>4864955</v>
      </c>
      <c r="D139" s="158" t="s">
        <v>12</v>
      </c>
      <c r="E139" s="159" t="s">
        <v>339</v>
      </c>
      <c r="F139" s="484">
        <v>-1000</v>
      </c>
      <c r="G139" s="331">
        <v>999097</v>
      </c>
      <c r="H139" s="444">
        <v>999085</v>
      </c>
      <c r="I139" s="450">
        <f>G139-H139</f>
        <v>12</v>
      </c>
      <c r="J139" s="450">
        <f>$F139*I139</f>
        <v>-12000</v>
      </c>
      <c r="K139" s="450">
        <f>J139/1000000</f>
        <v>-0.012</v>
      </c>
      <c r="L139" s="331">
        <v>1831</v>
      </c>
      <c r="M139" s="444">
        <v>1544</v>
      </c>
      <c r="N139" s="450">
        <f>L139-M139</f>
        <v>287</v>
      </c>
      <c r="O139" s="450">
        <f>$F139*N139</f>
        <v>-287000</v>
      </c>
      <c r="P139" s="450">
        <f>O139/1000000</f>
        <v>-0.287</v>
      </c>
      <c r="Q139" s="707"/>
    </row>
    <row r="140" spans="1:17" ht="18">
      <c r="A140" s="314">
        <v>7</v>
      </c>
      <c r="B140" s="345" t="s">
        <v>178</v>
      </c>
      <c r="C140" s="325">
        <v>4864820</v>
      </c>
      <c r="D140" s="121" t="s">
        <v>12</v>
      </c>
      <c r="E140" s="93" t="s">
        <v>339</v>
      </c>
      <c r="F140" s="312">
        <v>-160</v>
      </c>
      <c r="G140" s="331">
        <v>5605</v>
      </c>
      <c r="H140" s="332">
        <v>5605</v>
      </c>
      <c r="I140" s="274">
        <f>G140-H140</f>
        <v>0</v>
      </c>
      <c r="J140" s="274">
        <f>$F140*I140</f>
        <v>0</v>
      </c>
      <c r="K140" s="274">
        <f>J140/1000000</f>
        <v>0</v>
      </c>
      <c r="L140" s="331">
        <v>10455</v>
      </c>
      <c r="M140" s="332">
        <v>9247</v>
      </c>
      <c r="N140" s="274">
        <f>L140-M140</f>
        <v>1208</v>
      </c>
      <c r="O140" s="274">
        <f>$F140*N140</f>
        <v>-193280</v>
      </c>
      <c r="P140" s="274">
        <f>O140/1000000</f>
        <v>-0.19328</v>
      </c>
      <c r="Q140" s="708"/>
    </row>
    <row r="141" spans="1:17" ht="18" customHeight="1">
      <c r="A141" s="314">
        <v>8</v>
      </c>
      <c r="B141" s="345" t="s">
        <v>179</v>
      </c>
      <c r="C141" s="325">
        <v>4864811</v>
      </c>
      <c r="D141" s="121" t="s">
        <v>12</v>
      </c>
      <c r="E141" s="93" t="s">
        <v>339</v>
      </c>
      <c r="F141" s="312">
        <v>-200</v>
      </c>
      <c r="G141" s="331">
        <v>427</v>
      </c>
      <c r="H141" s="332">
        <v>426</v>
      </c>
      <c r="I141" s="274">
        <f>G141-H141</f>
        <v>1</v>
      </c>
      <c r="J141" s="274">
        <f>$F141*I141</f>
        <v>-200</v>
      </c>
      <c r="K141" s="274">
        <f>J141/1000000</f>
        <v>-0.0002</v>
      </c>
      <c r="L141" s="331">
        <v>2345</v>
      </c>
      <c r="M141" s="332">
        <v>1453</v>
      </c>
      <c r="N141" s="274">
        <f>L141-M141</f>
        <v>892</v>
      </c>
      <c r="O141" s="274">
        <f>$F141*N141</f>
        <v>-178400</v>
      </c>
      <c r="P141" s="274">
        <f>O141/1000000</f>
        <v>-0.1784</v>
      </c>
      <c r="Q141" s="468"/>
    </row>
    <row r="142" spans="1:17" ht="18" customHeight="1">
      <c r="A142" s="314">
        <v>9</v>
      </c>
      <c r="B142" s="345" t="s">
        <v>398</v>
      </c>
      <c r="C142" s="325">
        <v>4864961</v>
      </c>
      <c r="D142" s="121" t="s">
        <v>12</v>
      </c>
      <c r="E142" s="93" t="s">
        <v>339</v>
      </c>
      <c r="F142" s="312">
        <v>-1000</v>
      </c>
      <c r="G142" s="331">
        <v>994187</v>
      </c>
      <c r="H142" s="332">
        <v>994189</v>
      </c>
      <c r="I142" s="274">
        <f>G142-H142</f>
        <v>-2</v>
      </c>
      <c r="J142" s="274">
        <f>$F142*I142</f>
        <v>2000</v>
      </c>
      <c r="K142" s="274">
        <f>J142/1000000</f>
        <v>0.002</v>
      </c>
      <c r="L142" s="331">
        <v>999645</v>
      </c>
      <c r="M142" s="332">
        <v>999693</v>
      </c>
      <c r="N142" s="274">
        <f>L142-M142</f>
        <v>-48</v>
      </c>
      <c r="O142" s="274">
        <f>$F142*N142</f>
        <v>48000</v>
      </c>
      <c r="P142" s="274">
        <f>O142/1000000</f>
        <v>0.048</v>
      </c>
      <c r="Q142" s="452"/>
    </row>
    <row r="143" spans="1:17" ht="18" customHeight="1">
      <c r="A143" s="314"/>
      <c r="B143" s="346" t="s">
        <v>107</v>
      </c>
      <c r="C143" s="325"/>
      <c r="D143" s="121"/>
      <c r="E143" s="121"/>
      <c r="F143" s="312"/>
      <c r="G143" s="412"/>
      <c r="H143" s="415"/>
      <c r="I143" s="274"/>
      <c r="J143" s="274"/>
      <c r="K143" s="274"/>
      <c r="L143" s="259"/>
      <c r="M143" s="274"/>
      <c r="N143" s="274"/>
      <c r="O143" s="274"/>
      <c r="P143" s="274"/>
      <c r="Q143" s="468"/>
    </row>
    <row r="144" spans="1:17" ht="18" customHeight="1">
      <c r="A144" s="314">
        <v>10</v>
      </c>
      <c r="B144" s="345" t="s">
        <v>180</v>
      </c>
      <c r="C144" s="325">
        <v>4865093</v>
      </c>
      <c r="D144" s="121" t="s">
        <v>12</v>
      </c>
      <c r="E144" s="93" t="s">
        <v>339</v>
      </c>
      <c r="F144" s="312">
        <v>-100</v>
      </c>
      <c r="G144" s="331">
        <v>97770</v>
      </c>
      <c r="H144" s="332">
        <v>97208</v>
      </c>
      <c r="I144" s="274">
        <f>G144-H144</f>
        <v>562</v>
      </c>
      <c r="J144" s="274">
        <f>$F144*I144</f>
        <v>-56200</v>
      </c>
      <c r="K144" s="274">
        <f>J144/1000000</f>
        <v>-0.0562</v>
      </c>
      <c r="L144" s="331">
        <v>74098</v>
      </c>
      <c r="M144" s="332">
        <v>74079</v>
      </c>
      <c r="N144" s="274">
        <f>L144-M144</f>
        <v>19</v>
      </c>
      <c r="O144" s="274">
        <f>$F144*N144</f>
        <v>-1900</v>
      </c>
      <c r="P144" s="274">
        <f>O144/1000000</f>
        <v>-0.0019</v>
      </c>
      <c r="Q144" s="468"/>
    </row>
    <row r="145" spans="1:17" ht="18" customHeight="1">
      <c r="A145" s="314">
        <v>11</v>
      </c>
      <c r="B145" s="345" t="s">
        <v>181</v>
      </c>
      <c r="C145" s="325">
        <v>4865094</v>
      </c>
      <c r="D145" s="121" t="s">
        <v>12</v>
      </c>
      <c r="E145" s="93" t="s">
        <v>339</v>
      </c>
      <c r="F145" s="312">
        <v>-100</v>
      </c>
      <c r="G145" s="331">
        <v>107471</v>
      </c>
      <c r="H145" s="332">
        <v>106654</v>
      </c>
      <c r="I145" s="274">
        <f>G145-H145</f>
        <v>817</v>
      </c>
      <c r="J145" s="274">
        <f>$F145*I145</f>
        <v>-81700</v>
      </c>
      <c r="K145" s="274">
        <f>J145/1000000</f>
        <v>-0.0817</v>
      </c>
      <c r="L145" s="331">
        <v>77493</v>
      </c>
      <c r="M145" s="332">
        <v>77445</v>
      </c>
      <c r="N145" s="274">
        <f>L145-M145</f>
        <v>48</v>
      </c>
      <c r="O145" s="274">
        <f>$F145*N145</f>
        <v>-4800</v>
      </c>
      <c r="P145" s="274">
        <f>O145/1000000</f>
        <v>-0.0048</v>
      </c>
      <c r="Q145" s="468"/>
    </row>
    <row r="146" spans="1:17" ht="18">
      <c r="A146" s="481">
        <v>12</v>
      </c>
      <c r="B146" s="482" t="s">
        <v>182</v>
      </c>
      <c r="C146" s="483">
        <v>5269199</v>
      </c>
      <c r="D146" s="158" t="s">
        <v>12</v>
      </c>
      <c r="E146" s="159" t="s">
        <v>339</v>
      </c>
      <c r="F146" s="484">
        <v>-100</v>
      </c>
      <c r="G146" s="443">
        <v>28118</v>
      </c>
      <c r="H146" s="444">
        <v>28118</v>
      </c>
      <c r="I146" s="418">
        <f>G146-H146</f>
        <v>0</v>
      </c>
      <c r="J146" s="418">
        <f>$F146*I146</f>
        <v>0</v>
      </c>
      <c r="K146" s="418">
        <f>J146/1000000</f>
        <v>0</v>
      </c>
      <c r="L146" s="443">
        <v>59172</v>
      </c>
      <c r="M146" s="444">
        <v>52068</v>
      </c>
      <c r="N146" s="418">
        <f>L146-M146</f>
        <v>7104</v>
      </c>
      <c r="O146" s="418">
        <f>$F146*N146</f>
        <v>-710400</v>
      </c>
      <c r="P146" s="418">
        <f>O146/1000000</f>
        <v>-0.7104</v>
      </c>
      <c r="Q146" s="473"/>
    </row>
    <row r="147" spans="1:17" ht="18" customHeight="1">
      <c r="A147" s="314"/>
      <c r="B147" s="347" t="s">
        <v>177</v>
      </c>
      <c r="C147" s="325"/>
      <c r="D147" s="81"/>
      <c r="E147" s="81"/>
      <c r="F147" s="308"/>
      <c r="G147" s="412"/>
      <c r="H147" s="415"/>
      <c r="I147" s="274"/>
      <c r="J147" s="274"/>
      <c r="K147" s="274"/>
      <c r="L147" s="259"/>
      <c r="M147" s="274"/>
      <c r="N147" s="274"/>
      <c r="O147" s="274"/>
      <c r="P147" s="274"/>
      <c r="Q147" s="468"/>
    </row>
    <row r="148" spans="1:17" ht="18" customHeight="1">
      <c r="A148" s="314"/>
      <c r="B148" s="346" t="s">
        <v>183</v>
      </c>
      <c r="C148" s="325"/>
      <c r="D148" s="121"/>
      <c r="E148" s="121"/>
      <c r="F148" s="308"/>
      <c r="G148" s="412"/>
      <c r="H148" s="415"/>
      <c r="I148" s="274"/>
      <c r="J148" s="274"/>
      <c r="K148" s="274"/>
      <c r="L148" s="259"/>
      <c r="M148" s="274"/>
      <c r="N148" s="274"/>
      <c r="O148" s="274"/>
      <c r="P148" s="274"/>
      <c r="Q148" s="468"/>
    </row>
    <row r="149" spans="1:17" ht="18" customHeight="1">
      <c r="A149" s="314">
        <v>13</v>
      </c>
      <c r="B149" s="345" t="s">
        <v>388</v>
      </c>
      <c r="C149" s="325">
        <v>4864892</v>
      </c>
      <c r="D149" s="121" t="s">
        <v>12</v>
      </c>
      <c r="E149" s="93" t="s">
        <v>339</v>
      </c>
      <c r="F149" s="312">
        <v>500</v>
      </c>
      <c r="G149" s="331">
        <v>999028</v>
      </c>
      <c r="H149" s="332">
        <v>999028</v>
      </c>
      <c r="I149" s="274">
        <f>G149-H149</f>
        <v>0</v>
      </c>
      <c r="J149" s="274">
        <f>$F149*I149</f>
        <v>0</v>
      </c>
      <c r="K149" s="274">
        <f>J149/1000000</f>
        <v>0</v>
      </c>
      <c r="L149" s="331">
        <v>16662</v>
      </c>
      <c r="M149" s="332">
        <v>16662</v>
      </c>
      <c r="N149" s="274">
        <f>L149-M149</f>
        <v>0</v>
      </c>
      <c r="O149" s="274">
        <f>$F149*N149</f>
        <v>0</v>
      </c>
      <c r="P149" s="274">
        <f>O149/1000000</f>
        <v>0</v>
      </c>
      <c r="Q149" s="488"/>
    </row>
    <row r="150" spans="1:17" ht="18" customHeight="1">
      <c r="A150" s="314">
        <v>14</v>
      </c>
      <c r="B150" s="345" t="s">
        <v>391</v>
      </c>
      <c r="C150" s="325">
        <v>4865048</v>
      </c>
      <c r="D150" s="121" t="s">
        <v>12</v>
      </c>
      <c r="E150" s="93" t="s">
        <v>339</v>
      </c>
      <c r="F150" s="312">
        <v>250</v>
      </c>
      <c r="G150" s="331">
        <v>999862</v>
      </c>
      <c r="H150" s="332">
        <v>999862</v>
      </c>
      <c r="I150" s="274">
        <f>G150-H150</f>
        <v>0</v>
      </c>
      <c r="J150" s="274">
        <f>$F150*I150</f>
        <v>0</v>
      </c>
      <c r="K150" s="274">
        <f>J150/1000000</f>
        <v>0</v>
      </c>
      <c r="L150" s="331">
        <v>999849</v>
      </c>
      <c r="M150" s="332">
        <v>999849</v>
      </c>
      <c r="N150" s="274">
        <f>L150-M150</f>
        <v>0</v>
      </c>
      <c r="O150" s="274">
        <f>$F150*N150</f>
        <v>0</v>
      </c>
      <c r="P150" s="274">
        <f>O150/1000000</f>
        <v>0</v>
      </c>
      <c r="Q150" s="480"/>
    </row>
    <row r="151" spans="1:17" ht="18" customHeight="1">
      <c r="A151" s="314">
        <v>15</v>
      </c>
      <c r="B151" s="345" t="s">
        <v>116</v>
      </c>
      <c r="C151" s="325">
        <v>4902508</v>
      </c>
      <c r="D151" s="121" t="s">
        <v>12</v>
      </c>
      <c r="E151" s="93" t="s">
        <v>339</v>
      </c>
      <c r="F151" s="312">
        <v>833.33</v>
      </c>
      <c r="G151" s="331">
        <v>2</v>
      </c>
      <c r="H151" s="332">
        <v>2</v>
      </c>
      <c r="I151" s="274">
        <f>G151-H151</f>
        <v>0</v>
      </c>
      <c r="J151" s="274">
        <f>$F151*I151</f>
        <v>0</v>
      </c>
      <c r="K151" s="274">
        <f>J151/1000000</f>
        <v>0</v>
      </c>
      <c r="L151" s="331">
        <v>999580</v>
      </c>
      <c r="M151" s="332">
        <v>999580</v>
      </c>
      <c r="N151" s="274">
        <f>L151-M151</f>
        <v>0</v>
      </c>
      <c r="O151" s="274">
        <f>$F151*N151</f>
        <v>0</v>
      </c>
      <c r="P151" s="274">
        <f>O151/1000000</f>
        <v>0</v>
      </c>
      <c r="Q151" s="468"/>
    </row>
    <row r="152" spans="1:17" ht="18" customHeight="1">
      <c r="A152" s="314"/>
      <c r="B152" s="346" t="s">
        <v>184</v>
      </c>
      <c r="C152" s="325"/>
      <c r="D152" s="121"/>
      <c r="E152" s="121"/>
      <c r="F152" s="312"/>
      <c r="G152" s="331"/>
      <c r="H152" s="332"/>
      <c r="I152" s="274"/>
      <c r="J152" s="274"/>
      <c r="K152" s="274"/>
      <c r="L152" s="259"/>
      <c r="M152" s="274"/>
      <c r="N152" s="274"/>
      <c r="O152" s="274"/>
      <c r="P152" s="274"/>
      <c r="Q152" s="468"/>
    </row>
    <row r="153" spans="1:17" ht="18" customHeight="1">
      <c r="A153" s="314">
        <v>16</v>
      </c>
      <c r="B153" s="313" t="s">
        <v>185</v>
      </c>
      <c r="C153" s="325">
        <v>4865133</v>
      </c>
      <c r="D153" s="81" t="s">
        <v>12</v>
      </c>
      <c r="E153" s="93" t="s">
        <v>339</v>
      </c>
      <c r="F153" s="312">
        <v>-100</v>
      </c>
      <c r="G153" s="331">
        <v>435982</v>
      </c>
      <c r="H153" s="332">
        <v>435981</v>
      </c>
      <c r="I153" s="274">
        <f>G153-H153</f>
        <v>1</v>
      </c>
      <c r="J153" s="274">
        <f>$F153*I153</f>
        <v>-100</v>
      </c>
      <c r="K153" s="274">
        <f>J153/1000000</f>
        <v>-0.0001</v>
      </c>
      <c r="L153" s="331">
        <v>46864</v>
      </c>
      <c r="M153" s="332">
        <v>47005</v>
      </c>
      <c r="N153" s="274">
        <f>L153-M153</f>
        <v>-141</v>
      </c>
      <c r="O153" s="274">
        <f>$F153*N153</f>
        <v>14100</v>
      </c>
      <c r="P153" s="274">
        <f>O153/1000000</f>
        <v>0.0141</v>
      </c>
      <c r="Q153" s="468"/>
    </row>
    <row r="154" spans="1:17" ht="18" customHeight="1">
      <c r="A154" s="314"/>
      <c r="B154" s="347" t="s">
        <v>186</v>
      </c>
      <c r="C154" s="325"/>
      <c r="D154" s="81"/>
      <c r="E154" s="121"/>
      <c r="F154" s="312"/>
      <c r="G154" s="412"/>
      <c r="H154" s="415"/>
      <c r="I154" s="274"/>
      <c r="J154" s="274"/>
      <c r="K154" s="274"/>
      <c r="L154" s="259"/>
      <c r="M154" s="274"/>
      <c r="N154" s="274"/>
      <c r="O154" s="274"/>
      <c r="P154" s="274"/>
      <c r="Q154" s="468"/>
    </row>
    <row r="155" spans="1:17" ht="18" customHeight="1">
      <c r="A155" s="314">
        <v>17</v>
      </c>
      <c r="B155" s="313" t="s">
        <v>173</v>
      </c>
      <c r="C155" s="325">
        <v>4902554</v>
      </c>
      <c r="D155" s="81" t="s">
        <v>12</v>
      </c>
      <c r="E155" s="93" t="s">
        <v>339</v>
      </c>
      <c r="F155" s="312">
        <v>75</v>
      </c>
      <c r="G155" s="331">
        <v>0</v>
      </c>
      <c r="H155" s="332">
        <v>0</v>
      </c>
      <c r="I155" s="274">
        <f>G155-H155</f>
        <v>0</v>
      </c>
      <c r="J155" s="274">
        <f>$F155*I155</f>
        <v>0</v>
      </c>
      <c r="K155" s="274">
        <f>J155/1000000</f>
        <v>0</v>
      </c>
      <c r="L155" s="331">
        <v>0</v>
      </c>
      <c r="M155" s="332">
        <v>0</v>
      </c>
      <c r="N155" s="274">
        <f>L155-M155</f>
        <v>0</v>
      </c>
      <c r="O155" s="274">
        <f>$F155*N155</f>
        <v>0</v>
      </c>
      <c r="P155" s="274">
        <f>O155/1000000</f>
        <v>0</v>
      </c>
      <c r="Q155" s="467"/>
    </row>
    <row r="156" spans="1:17" ht="18" customHeight="1">
      <c r="A156" s="314"/>
      <c r="B156" s="347" t="s">
        <v>48</v>
      </c>
      <c r="C156" s="312"/>
      <c r="D156" s="81"/>
      <c r="E156" s="81"/>
      <c r="F156" s="312"/>
      <c r="G156" s="412"/>
      <c r="H156" s="415"/>
      <c r="I156" s="274"/>
      <c r="J156" s="274"/>
      <c r="K156" s="274"/>
      <c r="L156" s="259"/>
      <c r="M156" s="274"/>
      <c r="N156" s="274"/>
      <c r="O156" s="274"/>
      <c r="P156" s="274"/>
      <c r="Q156" s="468"/>
    </row>
    <row r="157" spans="1:17" ht="18" customHeight="1">
      <c r="A157" s="314"/>
      <c r="B157" s="347" t="s">
        <v>49</v>
      </c>
      <c r="C157" s="312"/>
      <c r="D157" s="81"/>
      <c r="E157" s="81"/>
      <c r="F157" s="312"/>
      <c r="G157" s="412"/>
      <c r="H157" s="415"/>
      <c r="I157" s="274"/>
      <c r="J157" s="274"/>
      <c r="K157" s="274"/>
      <c r="L157" s="259"/>
      <c r="M157" s="274"/>
      <c r="N157" s="274"/>
      <c r="O157" s="274"/>
      <c r="P157" s="274"/>
      <c r="Q157" s="468"/>
    </row>
    <row r="158" spans="1:17" ht="18" customHeight="1">
      <c r="A158" s="314"/>
      <c r="B158" s="347" t="s">
        <v>50</v>
      </c>
      <c r="C158" s="312"/>
      <c r="D158" s="81"/>
      <c r="E158" s="81"/>
      <c r="F158" s="312"/>
      <c r="G158" s="412"/>
      <c r="H158" s="415"/>
      <c r="I158" s="274"/>
      <c r="J158" s="274"/>
      <c r="K158" s="274"/>
      <c r="L158" s="259"/>
      <c r="M158" s="274"/>
      <c r="N158" s="274"/>
      <c r="O158" s="274"/>
      <c r="P158" s="274"/>
      <c r="Q158" s="468"/>
    </row>
    <row r="159" spans="1:17" ht="17.25" customHeight="1">
      <c r="A159" s="314">
        <v>18</v>
      </c>
      <c r="B159" s="345" t="s">
        <v>51</v>
      </c>
      <c r="C159" s="325">
        <v>4902572</v>
      </c>
      <c r="D159" s="121" t="s">
        <v>12</v>
      </c>
      <c r="E159" s="93" t="s">
        <v>339</v>
      </c>
      <c r="F159" s="312">
        <v>-100</v>
      </c>
      <c r="G159" s="331">
        <v>0</v>
      </c>
      <c r="H159" s="332">
        <v>0</v>
      </c>
      <c r="I159" s="274">
        <f>G159-H159</f>
        <v>0</v>
      </c>
      <c r="J159" s="274">
        <f>$F159*I159</f>
        <v>0</v>
      </c>
      <c r="K159" s="274">
        <f>J159/1000000</f>
        <v>0</v>
      </c>
      <c r="L159" s="331">
        <v>0</v>
      </c>
      <c r="M159" s="332">
        <v>0</v>
      </c>
      <c r="N159" s="274">
        <f>L159-M159</f>
        <v>0</v>
      </c>
      <c r="O159" s="274">
        <f>$F159*N159</f>
        <v>0</v>
      </c>
      <c r="P159" s="274">
        <f>O159/1000000</f>
        <v>0</v>
      </c>
      <c r="Q159" s="784"/>
    </row>
    <row r="160" spans="1:17" ht="18" customHeight="1">
      <c r="A160" s="314">
        <v>19</v>
      </c>
      <c r="B160" s="345" t="s">
        <v>52</v>
      </c>
      <c r="C160" s="325">
        <v>4902519</v>
      </c>
      <c r="D160" s="121" t="s">
        <v>12</v>
      </c>
      <c r="E160" s="93" t="s">
        <v>339</v>
      </c>
      <c r="F160" s="312">
        <v>-100</v>
      </c>
      <c r="G160" s="331">
        <v>12016</v>
      </c>
      <c r="H160" s="332">
        <v>12008</v>
      </c>
      <c r="I160" s="274">
        <f>G160-H160</f>
        <v>8</v>
      </c>
      <c r="J160" s="274">
        <f>$F160*I160</f>
        <v>-800</v>
      </c>
      <c r="K160" s="274">
        <f>J160/1000000</f>
        <v>-0.0008</v>
      </c>
      <c r="L160" s="331">
        <v>78939</v>
      </c>
      <c r="M160" s="332">
        <v>78800</v>
      </c>
      <c r="N160" s="274">
        <f>L160-M160</f>
        <v>139</v>
      </c>
      <c r="O160" s="274">
        <f>$F160*N160</f>
        <v>-13900</v>
      </c>
      <c r="P160" s="274">
        <f>O160/1000000</f>
        <v>-0.0139</v>
      </c>
      <c r="Q160" s="468"/>
    </row>
    <row r="161" spans="1:17" ht="18" customHeight="1">
      <c r="A161" s="314">
        <v>20</v>
      </c>
      <c r="B161" s="345" t="s">
        <v>53</v>
      </c>
      <c r="C161" s="325">
        <v>4902539</v>
      </c>
      <c r="D161" s="121" t="s">
        <v>12</v>
      </c>
      <c r="E161" s="93" t="s">
        <v>339</v>
      </c>
      <c r="F161" s="312">
        <v>-100</v>
      </c>
      <c r="G161" s="331">
        <v>1910</v>
      </c>
      <c r="H161" s="332">
        <v>1868</v>
      </c>
      <c r="I161" s="274">
        <f>G161-H161</f>
        <v>42</v>
      </c>
      <c r="J161" s="274">
        <f>$F161*I161</f>
        <v>-4200</v>
      </c>
      <c r="K161" s="274">
        <f>J161/1000000</f>
        <v>-0.0042</v>
      </c>
      <c r="L161" s="331">
        <v>25599</v>
      </c>
      <c r="M161" s="332">
        <v>24113</v>
      </c>
      <c r="N161" s="274">
        <f>L161-M161</f>
        <v>1486</v>
      </c>
      <c r="O161" s="274">
        <f>$F161*N161</f>
        <v>-148600</v>
      </c>
      <c r="P161" s="274">
        <f>O161/1000000</f>
        <v>-0.1486</v>
      </c>
      <c r="Q161" s="468"/>
    </row>
    <row r="162" spans="1:17" ht="18" customHeight="1">
      <c r="A162" s="314"/>
      <c r="B162" s="346" t="s">
        <v>54</v>
      </c>
      <c r="C162" s="325"/>
      <c r="D162" s="121"/>
      <c r="E162" s="121"/>
      <c r="F162" s="312"/>
      <c r="G162" s="412"/>
      <c r="H162" s="415"/>
      <c r="I162" s="274"/>
      <c r="J162" s="274"/>
      <c r="K162" s="274"/>
      <c r="L162" s="259"/>
      <c r="M162" s="274"/>
      <c r="N162" s="274"/>
      <c r="O162" s="274"/>
      <c r="P162" s="274"/>
      <c r="Q162" s="468"/>
    </row>
    <row r="163" spans="1:17" ht="18" customHeight="1">
      <c r="A163" s="314">
        <v>21</v>
      </c>
      <c r="B163" s="345" t="s">
        <v>55</v>
      </c>
      <c r="C163" s="325">
        <v>4902591</v>
      </c>
      <c r="D163" s="121" t="s">
        <v>12</v>
      </c>
      <c r="E163" s="93" t="s">
        <v>339</v>
      </c>
      <c r="F163" s="312">
        <v>-1333</v>
      </c>
      <c r="G163" s="331">
        <v>387</v>
      </c>
      <c r="H163" s="332">
        <v>385</v>
      </c>
      <c r="I163" s="274">
        <f aca="true" t="shared" si="24" ref="I163:I170">G163-H163</f>
        <v>2</v>
      </c>
      <c r="J163" s="274">
        <f aca="true" t="shared" si="25" ref="J163:J170">$F163*I163</f>
        <v>-2666</v>
      </c>
      <c r="K163" s="274">
        <f aca="true" t="shared" si="26" ref="K163:K170">J163/1000000</f>
        <v>-0.002666</v>
      </c>
      <c r="L163" s="331">
        <v>361</v>
      </c>
      <c r="M163" s="332">
        <v>332</v>
      </c>
      <c r="N163" s="274">
        <f aca="true" t="shared" si="27" ref="N163:N170">L163-M163</f>
        <v>29</v>
      </c>
      <c r="O163" s="274">
        <f aca="true" t="shared" si="28" ref="O163:O170">$F163*N163</f>
        <v>-38657</v>
      </c>
      <c r="P163" s="274">
        <f aca="true" t="shared" si="29" ref="P163:P170">O163/1000000</f>
        <v>-0.038657</v>
      </c>
      <c r="Q163" s="468"/>
    </row>
    <row r="164" spans="1:17" ht="18" customHeight="1">
      <c r="A164" s="314">
        <v>22</v>
      </c>
      <c r="B164" s="345" t="s">
        <v>56</v>
      </c>
      <c r="C164" s="325">
        <v>4902565</v>
      </c>
      <c r="D164" s="121" t="s">
        <v>12</v>
      </c>
      <c r="E164" s="93" t="s">
        <v>339</v>
      </c>
      <c r="F164" s="312">
        <v>-100</v>
      </c>
      <c r="G164" s="331">
        <v>327</v>
      </c>
      <c r="H164" s="332">
        <v>244</v>
      </c>
      <c r="I164" s="274">
        <f>G164-H164</f>
        <v>83</v>
      </c>
      <c r="J164" s="274">
        <f>$F164*I164</f>
        <v>-8300</v>
      </c>
      <c r="K164" s="274">
        <f>J164/1000000</f>
        <v>-0.0083</v>
      </c>
      <c r="L164" s="331">
        <v>1252</v>
      </c>
      <c r="M164" s="332">
        <v>1080</v>
      </c>
      <c r="N164" s="274">
        <f>L164-M164</f>
        <v>172</v>
      </c>
      <c r="O164" s="274">
        <f>$F164*N164</f>
        <v>-17200</v>
      </c>
      <c r="P164" s="274">
        <f>O164/1000000</f>
        <v>-0.0172</v>
      </c>
      <c r="Q164" s="468"/>
    </row>
    <row r="165" spans="1:17" ht="18" customHeight="1">
      <c r="A165" s="314">
        <v>23</v>
      </c>
      <c r="B165" s="345" t="s">
        <v>57</v>
      </c>
      <c r="C165" s="325">
        <v>4902523</v>
      </c>
      <c r="D165" s="121" t="s">
        <v>12</v>
      </c>
      <c r="E165" s="93" t="s">
        <v>339</v>
      </c>
      <c r="F165" s="312">
        <v>-100</v>
      </c>
      <c r="G165" s="331">
        <v>999815</v>
      </c>
      <c r="H165" s="332">
        <v>999815</v>
      </c>
      <c r="I165" s="274">
        <f t="shared" si="24"/>
        <v>0</v>
      </c>
      <c r="J165" s="274">
        <f t="shared" si="25"/>
        <v>0</v>
      </c>
      <c r="K165" s="274">
        <f t="shared" si="26"/>
        <v>0</v>
      </c>
      <c r="L165" s="331">
        <v>999943</v>
      </c>
      <c r="M165" s="332">
        <v>999943</v>
      </c>
      <c r="N165" s="274">
        <f t="shared" si="27"/>
        <v>0</v>
      </c>
      <c r="O165" s="274">
        <f t="shared" si="28"/>
        <v>0</v>
      </c>
      <c r="P165" s="274">
        <f t="shared" si="29"/>
        <v>0</v>
      </c>
      <c r="Q165" s="468"/>
    </row>
    <row r="166" spans="1:17" ht="18" customHeight="1">
      <c r="A166" s="314">
        <v>24</v>
      </c>
      <c r="B166" s="345" t="s">
        <v>58</v>
      </c>
      <c r="C166" s="325">
        <v>4902547</v>
      </c>
      <c r="D166" s="121" t="s">
        <v>12</v>
      </c>
      <c r="E166" s="93" t="s">
        <v>339</v>
      </c>
      <c r="F166" s="312">
        <v>-100</v>
      </c>
      <c r="G166" s="331">
        <v>5885</v>
      </c>
      <c r="H166" s="332">
        <v>5885</v>
      </c>
      <c r="I166" s="274">
        <f t="shared" si="24"/>
        <v>0</v>
      </c>
      <c r="J166" s="274">
        <f t="shared" si="25"/>
        <v>0</v>
      </c>
      <c r="K166" s="274">
        <f t="shared" si="26"/>
        <v>0</v>
      </c>
      <c r="L166" s="331">
        <v>8891</v>
      </c>
      <c r="M166" s="332">
        <v>8891</v>
      </c>
      <c r="N166" s="274">
        <f t="shared" si="27"/>
        <v>0</v>
      </c>
      <c r="O166" s="274">
        <f t="shared" si="28"/>
        <v>0</v>
      </c>
      <c r="P166" s="274">
        <f t="shared" si="29"/>
        <v>0</v>
      </c>
      <c r="Q166" s="468"/>
    </row>
    <row r="167" spans="1:17" ht="18" customHeight="1">
      <c r="A167" s="314">
        <v>25</v>
      </c>
      <c r="B167" s="313" t="s">
        <v>59</v>
      </c>
      <c r="C167" s="312">
        <v>4902548</v>
      </c>
      <c r="D167" s="81" t="s">
        <v>12</v>
      </c>
      <c r="E167" s="93" t="s">
        <v>339</v>
      </c>
      <c r="F167" s="754">
        <v>-100</v>
      </c>
      <c r="G167" s="331">
        <v>0</v>
      </c>
      <c r="H167" s="332">
        <v>0</v>
      </c>
      <c r="I167" s="274">
        <f>G167-H167</f>
        <v>0</v>
      </c>
      <c r="J167" s="274">
        <f t="shared" si="25"/>
        <v>0</v>
      </c>
      <c r="K167" s="274">
        <f t="shared" si="26"/>
        <v>0</v>
      </c>
      <c r="L167" s="331">
        <v>0</v>
      </c>
      <c r="M167" s="332">
        <v>0</v>
      </c>
      <c r="N167" s="274">
        <f>L167-M167</f>
        <v>0</v>
      </c>
      <c r="O167" s="274">
        <f t="shared" si="28"/>
        <v>0</v>
      </c>
      <c r="P167" s="274">
        <f t="shared" si="29"/>
        <v>0</v>
      </c>
      <c r="Q167" s="468"/>
    </row>
    <row r="168" spans="1:17" ht="18" customHeight="1">
      <c r="A168" s="314">
        <v>26</v>
      </c>
      <c r="B168" s="313" t="s">
        <v>60</v>
      </c>
      <c r="C168" s="312">
        <v>5295190</v>
      </c>
      <c r="D168" s="81" t="s">
        <v>12</v>
      </c>
      <c r="E168" s="93" t="s">
        <v>339</v>
      </c>
      <c r="F168" s="312">
        <v>-100</v>
      </c>
      <c r="G168" s="331">
        <v>569</v>
      </c>
      <c r="H168" s="332">
        <v>454</v>
      </c>
      <c r="I168" s="332">
        <f>G168-H168</f>
        <v>115</v>
      </c>
      <c r="J168" s="332">
        <f t="shared" si="25"/>
        <v>-11500</v>
      </c>
      <c r="K168" s="333">
        <f t="shared" si="26"/>
        <v>-0.0115</v>
      </c>
      <c r="L168" s="331">
        <v>21402</v>
      </c>
      <c r="M168" s="332">
        <v>20789</v>
      </c>
      <c r="N168" s="332">
        <f>L168-M168</f>
        <v>613</v>
      </c>
      <c r="O168" s="332">
        <f t="shared" si="28"/>
        <v>-61300</v>
      </c>
      <c r="P168" s="333">
        <f t="shared" si="29"/>
        <v>-0.0613</v>
      </c>
      <c r="Q168" s="468"/>
    </row>
    <row r="169" spans="1:17" ht="18" customHeight="1">
      <c r="A169" s="314">
        <v>27</v>
      </c>
      <c r="B169" s="313" t="s">
        <v>61</v>
      </c>
      <c r="C169" s="312">
        <v>4902529</v>
      </c>
      <c r="D169" s="81" t="s">
        <v>12</v>
      </c>
      <c r="E169" s="93" t="s">
        <v>339</v>
      </c>
      <c r="F169" s="312">
        <v>-44.44</v>
      </c>
      <c r="G169" s="331">
        <v>989588</v>
      </c>
      <c r="H169" s="332">
        <v>989588</v>
      </c>
      <c r="I169" s="274">
        <f t="shared" si="24"/>
        <v>0</v>
      </c>
      <c r="J169" s="274">
        <f t="shared" si="25"/>
        <v>0</v>
      </c>
      <c r="K169" s="274">
        <f t="shared" si="26"/>
        <v>0</v>
      </c>
      <c r="L169" s="331">
        <v>297</v>
      </c>
      <c r="M169" s="332">
        <v>297</v>
      </c>
      <c r="N169" s="274">
        <f t="shared" si="27"/>
        <v>0</v>
      </c>
      <c r="O169" s="274">
        <f t="shared" si="28"/>
        <v>0</v>
      </c>
      <c r="P169" s="274">
        <f t="shared" si="29"/>
        <v>0</v>
      </c>
      <c r="Q169" s="480"/>
    </row>
    <row r="170" spans="1:17" ht="18" customHeight="1">
      <c r="A170" s="314">
        <v>28</v>
      </c>
      <c r="B170" s="313" t="s">
        <v>141</v>
      </c>
      <c r="C170" s="312">
        <v>4865087</v>
      </c>
      <c r="D170" s="81" t="s">
        <v>12</v>
      </c>
      <c r="E170" s="93" t="s">
        <v>339</v>
      </c>
      <c r="F170" s="312">
        <v>-100</v>
      </c>
      <c r="G170" s="331">
        <v>0</v>
      </c>
      <c r="H170" s="332">
        <v>0</v>
      </c>
      <c r="I170" s="274">
        <f t="shared" si="24"/>
        <v>0</v>
      </c>
      <c r="J170" s="274">
        <f t="shared" si="25"/>
        <v>0</v>
      </c>
      <c r="K170" s="274">
        <f t="shared" si="26"/>
        <v>0</v>
      </c>
      <c r="L170" s="331">
        <v>0</v>
      </c>
      <c r="M170" s="332">
        <v>0</v>
      </c>
      <c r="N170" s="274">
        <f t="shared" si="27"/>
        <v>0</v>
      </c>
      <c r="O170" s="274">
        <f t="shared" si="28"/>
        <v>0</v>
      </c>
      <c r="P170" s="274">
        <f t="shared" si="29"/>
        <v>0</v>
      </c>
      <c r="Q170" s="468"/>
    </row>
    <row r="171" spans="1:17" ht="18" customHeight="1">
      <c r="A171" s="314"/>
      <c r="B171" s="347" t="s">
        <v>75</v>
      </c>
      <c r="C171" s="312"/>
      <c r="D171" s="81"/>
      <c r="E171" s="81"/>
      <c r="F171" s="312"/>
      <c r="G171" s="412"/>
      <c r="H171" s="415"/>
      <c r="I171" s="274"/>
      <c r="J171" s="274"/>
      <c r="K171" s="274"/>
      <c r="L171" s="259"/>
      <c r="M171" s="274"/>
      <c r="N171" s="274"/>
      <c r="O171" s="274"/>
      <c r="P171" s="274"/>
      <c r="Q171" s="468"/>
    </row>
    <row r="172" spans="1:17" ht="18" customHeight="1">
      <c r="A172" s="314">
        <v>29</v>
      </c>
      <c r="B172" s="313" t="s">
        <v>76</v>
      </c>
      <c r="C172" s="312">
        <v>4902577</v>
      </c>
      <c r="D172" s="81" t="s">
        <v>12</v>
      </c>
      <c r="E172" s="93" t="s">
        <v>339</v>
      </c>
      <c r="F172" s="312">
        <v>400</v>
      </c>
      <c r="G172" s="331">
        <v>995619</v>
      </c>
      <c r="H172" s="332">
        <v>995619</v>
      </c>
      <c r="I172" s="274">
        <f>G172-H172</f>
        <v>0</v>
      </c>
      <c r="J172" s="274">
        <f>$F172*I172</f>
        <v>0</v>
      </c>
      <c r="K172" s="274">
        <f>J172/1000000</f>
        <v>0</v>
      </c>
      <c r="L172" s="331">
        <v>85</v>
      </c>
      <c r="M172" s="332">
        <v>85</v>
      </c>
      <c r="N172" s="274">
        <f>L172-M172</f>
        <v>0</v>
      </c>
      <c r="O172" s="274">
        <f>$F172*N172</f>
        <v>0</v>
      </c>
      <c r="P172" s="274">
        <f>O172/1000000</f>
        <v>0</v>
      </c>
      <c r="Q172" s="468"/>
    </row>
    <row r="173" spans="1:17" ht="18" customHeight="1">
      <c r="A173" s="314">
        <v>30</v>
      </c>
      <c r="B173" s="313" t="s">
        <v>77</v>
      </c>
      <c r="C173" s="312">
        <v>4902525</v>
      </c>
      <c r="D173" s="81" t="s">
        <v>12</v>
      </c>
      <c r="E173" s="93" t="s">
        <v>339</v>
      </c>
      <c r="F173" s="312">
        <v>-400</v>
      </c>
      <c r="G173" s="331">
        <v>999985</v>
      </c>
      <c r="H173" s="332">
        <v>999985</v>
      </c>
      <c r="I173" s="274">
        <f>G173-H173</f>
        <v>0</v>
      </c>
      <c r="J173" s="274">
        <f>$F173*I173</f>
        <v>0</v>
      </c>
      <c r="K173" s="274">
        <f>J173/1000000</f>
        <v>0</v>
      </c>
      <c r="L173" s="331">
        <v>999705</v>
      </c>
      <c r="M173" s="332">
        <v>999705</v>
      </c>
      <c r="N173" s="274">
        <f>L173-M173</f>
        <v>0</v>
      </c>
      <c r="O173" s="274">
        <f>$F173*N173</f>
        <v>0</v>
      </c>
      <c r="P173" s="274">
        <f>O173/1000000</f>
        <v>0</v>
      </c>
      <c r="Q173" s="468"/>
    </row>
    <row r="174" spans="1:17" ht="18" customHeight="1">
      <c r="A174" s="312"/>
      <c r="B174" s="337" t="s">
        <v>444</v>
      </c>
      <c r="C174" s="312"/>
      <c r="D174" s="81"/>
      <c r="E174" s="93"/>
      <c r="F174" s="312"/>
      <c r="G174" s="331"/>
      <c r="H174" s="332"/>
      <c r="I174" s="274"/>
      <c r="J174" s="274"/>
      <c r="K174" s="274"/>
      <c r="L174" s="331"/>
      <c r="M174" s="332"/>
      <c r="N174" s="274"/>
      <c r="O174" s="274"/>
      <c r="P174" s="274"/>
      <c r="Q174" s="748"/>
    </row>
    <row r="175" spans="1:17" ht="18" customHeight="1">
      <c r="A175" s="312">
        <v>31</v>
      </c>
      <c r="B175" s="758" t="s">
        <v>443</v>
      </c>
      <c r="C175" s="312">
        <v>5295160</v>
      </c>
      <c r="D175" s="81" t="s">
        <v>12</v>
      </c>
      <c r="E175" s="93" t="s">
        <v>339</v>
      </c>
      <c r="F175" s="312">
        <v>-400</v>
      </c>
      <c r="G175" s="736">
        <v>999736</v>
      </c>
      <c r="H175" s="54">
        <v>999739</v>
      </c>
      <c r="I175" s="731">
        <f>G175-H175</f>
        <v>-3</v>
      </c>
      <c r="J175" s="731">
        <f>$F175*I175</f>
        <v>1200</v>
      </c>
      <c r="K175" s="775">
        <f>J175/1000000</f>
        <v>0.0012</v>
      </c>
      <c r="L175" s="736">
        <v>999807</v>
      </c>
      <c r="M175" s="54">
        <v>999480</v>
      </c>
      <c r="N175" s="731">
        <f>L175-M175</f>
        <v>327</v>
      </c>
      <c r="O175" s="731">
        <f>$F175*N175</f>
        <v>-130800</v>
      </c>
      <c r="P175" s="734">
        <f>O175/1000000</f>
        <v>-0.1308</v>
      </c>
      <c r="Q175" s="748"/>
    </row>
    <row r="176" spans="1:17" s="491" customFormat="1" ht="18">
      <c r="A176" s="355"/>
      <c r="B176" s="337" t="s">
        <v>445</v>
      </c>
      <c r="C176" s="303"/>
      <c r="D176" s="121"/>
      <c r="E176" s="93"/>
      <c r="F176" s="325"/>
      <c r="G176" s="331"/>
      <c r="H176" s="332"/>
      <c r="I176" s="312"/>
      <c r="J176" s="312"/>
      <c r="K176" s="312"/>
      <c r="L176" s="331"/>
      <c r="M176" s="332"/>
      <c r="N176" s="312"/>
      <c r="O176" s="312"/>
      <c r="P176" s="312"/>
      <c r="Q176" s="455"/>
    </row>
    <row r="177" spans="1:17" s="491" customFormat="1" ht="18">
      <c r="A177" s="355">
        <v>32</v>
      </c>
      <c r="B177" s="711" t="s">
        <v>451</v>
      </c>
      <c r="C177" s="303">
        <v>4864960</v>
      </c>
      <c r="D177" s="121" t="s">
        <v>12</v>
      </c>
      <c r="E177" s="93" t="s">
        <v>339</v>
      </c>
      <c r="F177" s="325">
        <v>-1000</v>
      </c>
      <c r="G177" s="331">
        <v>2363</v>
      </c>
      <c r="H177" s="332">
        <v>2157</v>
      </c>
      <c r="I177" s="332">
        <f>G177-H177</f>
        <v>206</v>
      </c>
      <c r="J177" s="332">
        <f>$F177*I177</f>
        <v>-206000</v>
      </c>
      <c r="K177" s="333">
        <f>J177/1000000</f>
        <v>-0.206</v>
      </c>
      <c r="L177" s="331">
        <v>1742</v>
      </c>
      <c r="M177" s="332">
        <v>1696</v>
      </c>
      <c r="N177" s="332">
        <f>L177-M177</f>
        <v>46</v>
      </c>
      <c r="O177" s="332">
        <f>$F177*N177</f>
        <v>-46000</v>
      </c>
      <c r="P177" s="333">
        <f>O177/1000000</f>
        <v>-0.046</v>
      </c>
      <c r="Q177" s="455"/>
    </row>
    <row r="178" spans="1:17" ht="18">
      <c r="A178" s="355">
        <v>33</v>
      </c>
      <c r="B178" s="711" t="s">
        <v>452</v>
      </c>
      <c r="C178" s="303">
        <v>5128441</v>
      </c>
      <c r="D178" s="121" t="s">
        <v>12</v>
      </c>
      <c r="E178" s="93" t="s">
        <v>339</v>
      </c>
      <c r="F178" s="547">
        <v>-750</v>
      </c>
      <c r="G178" s="331">
        <v>146</v>
      </c>
      <c r="H178" s="332">
        <v>144</v>
      </c>
      <c r="I178" s="332">
        <f>G178-H178</f>
        <v>2</v>
      </c>
      <c r="J178" s="332">
        <f>$F178*I178</f>
        <v>-1500</v>
      </c>
      <c r="K178" s="333">
        <f>J178/1000000</f>
        <v>-0.0015</v>
      </c>
      <c r="L178" s="331">
        <v>2008</v>
      </c>
      <c r="M178" s="332">
        <v>1406</v>
      </c>
      <c r="N178" s="332">
        <f>L178-M178</f>
        <v>602</v>
      </c>
      <c r="O178" s="332">
        <f>$F178*N178</f>
        <v>-451500</v>
      </c>
      <c r="P178" s="333">
        <f>O178/1000000</f>
        <v>-0.4515</v>
      </c>
      <c r="Q178" s="455"/>
    </row>
    <row r="179" spans="1:17" ht="18" customHeight="1" thickBot="1">
      <c r="A179" s="312"/>
      <c r="B179" s="313"/>
      <c r="C179" s="312"/>
      <c r="D179" s="81"/>
      <c r="E179" s="93"/>
      <c r="F179" s="312"/>
      <c r="G179" s="331"/>
      <c r="H179" s="332"/>
      <c r="I179" s="274"/>
      <c r="J179" s="274"/>
      <c r="K179" s="274"/>
      <c r="L179" s="331"/>
      <c r="M179" s="332"/>
      <c r="N179" s="274"/>
      <c r="O179" s="274"/>
      <c r="P179" s="274"/>
      <c r="Q179" s="748"/>
    </row>
    <row r="180" s="558" customFormat="1" ht="15" customHeight="1"/>
    <row r="182" spans="1:16" ht="20.25">
      <c r="A182" s="307" t="s">
        <v>306</v>
      </c>
      <c r="K182" s="596">
        <f>SUM(K130:K180)</f>
        <v>-1.11813267</v>
      </c>
      <c r="P182" s="596">
        <f>SUM(P130:P180)</f>
        <v>-1.9074357400000002</v>
      </c>
    </row>
    <row r="183" spans="1:16" ht="12.75">
      <c r="A183" s="56"/>
      <c r="K183" s="547"/>
      <c r="P183" s="547"/>
    </row>
    <row r="184" spans="1:16" ht="12.75">
      <c r="A184" s="56"/>
      <c r="K184" s="547"/>
      <c r="P184" s="547"/>
    </row>
    <row r="185" spans="1:17" ht="18">
      <c r="A185" s="56"/>
      <c r="K185" s="547"/>
      <c r="P185" s="547"/>
      <c r="Q185" s="592" t="str">
        <f>NDPL!$Q$1</f>
        <v>AUGUST-2018</v>
      </c>
    </row>
    <row r="186" spans="1:16" ht="12.75">
      <c r="A186" s="56"/>
      <c r="K186" s="547"/>
      <c r="P186" s="547"/>
    </row>
    <row r="187" spans="1:16" ht="12.75">
      <c r="A187" s="56"/>
      <c r="K187" s="547"/>
      <c r="P187" s="547"/>
    </row>
    <row r="188" spans="1:16" ht="12.75">
      <c r="A188" s="56"/>
      <c r="K188" s="547"/>
      <c r="P188" s="547"/>
    </row>
    <row r="189" spans="1:11" ht="13.5" thickBot="1">
      <c r="A189" s="2"/>
      <c r="B189" s="7"/>
      <c r="C189" s="7"/>
      <c r="D189" s="52"/>
      <c r="E189" s="52"/>
      <c r="F189" s="20"/>
      <c r="G189" s="20"/>
      <c r="H189" s="20"/>
      <c r="I189" s="20"/>
      <c r="J189" s="20"/>
      <c r="K189" s="53"/>
    </row>
    <row r="190" spans="1:17" ht="27.75">
      <c r="A190" s="399" t="s">
        <v>189</v>
      </c>
      <c r="B190" s="140"/>
      <c r="C190" s="136"/>
      <c r="D190" s="136"/>
      <c r="E190" s="136"/>
      <c r="F190" s="184"/>
      <c r="G190" s="184"/>
      <c r="H190" s="184"/>
      <c r="I190" s="184"/>
      <c r="J190" s="184"/>
      <c r="K190" s="185"/>
      <c r="L190" s="558"/>
      <c r="M190" s="558"/>
      <c r="N190" s="558"/>
      <c r="O190" s="558"/>
      <c r="P190" s="558"/>
      <c r="Q190" s="559"/>
    </row>
    <row r="191" spans="1:17" ht="24.75" customHeight="1">
      <c r="A191" s="398" t="s">
        <v>308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7">
        <f>K124</f>
        <v>-7.298675000000001</v>
      </c>
      <c r="L191" s="284"/>
      <c r="M191" s="284"/>
      <c r="N191" s="284"/>
      <c r="O191" s="284"/>
      <c r="P191" s="397">
        <f>P124</f>
        <v>20.885368519999997</v>
      </c>
      <c r="Q191" s="560"/>
    </row>
    <row r="192" spans="1:17" ht="24.75" customHeight="1">
      <c r="A192" s="398" t="s">
        <v>307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7">
        <f>K182</f>
        <v>-1.11813267</v>
      </c>
      <c r="L192" s="284"/>
      <c r="M192" s="284"/>
      <c r="N192" s="284"/>
      <c r="O192" s="284"/>
      <c r="P192" s="397">
        <f>P182</f>
        <v>-1.9074357400000002</v>
      </c>
      <c r="Q192" s="560"/>
    </row>
    <row r="193" spans="1:17" ht="24.75" customHeight="1">
      <c r="A193" s="398" t="s">
        <v>309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7">
        <f>'ROHTAK ROAD'!K41</f>
        <v>0.006187499999999992</v>
      </c>
      <c r="L193" s="284"/>
      <c r="M193" s="284"/>
      <c r="N193" s="284"/>
      <c r="O193" s="284"/>
      <c r="P193" s="397">
        <f>'ROHTAK ROAD'!P41</f>
        <v>0.1549375</v>
      </c>
      <c r="Q193" s="560"/>
    </row>
    <row r="194" spans="1:17" ht="24.75" customHeight="1">
      <c r="A194" s="398" t="s">
        <v>310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7">
        <f>-MES!K39</f>
        <v>-0.0181</v>
      </c>
      <c r="L194" s="284"/>
      <c r="M194" s="284"/>
      <c r="N194" s="284"/>
      <c r="O194" s="284"/>
      <c r="P194" s="397">
        <f>-MES!P39</f>
        <v>-0.20705</v>
      </c>
      <c r="Q194" s="560"/>
    </row>
    <row r="195" spans="1:17" ht="29.25" customHeight="1" thickBot="1">
      <c r="A195" s="400" t="s">
        <v>190</v>
      </c>
      <c r="B195" s="186"/>
      <c r="C195" s="187"/>
      <c r="D195" s="187"/>
      <c r="E195" s="187"/>
      <c r="F195" s="187"/>
      <c r="G195" s="187"/>
      <c r="H195" s="187"/>
      <c r="I195" s="187"/>
      <c r="J195" s="187"/>
      <c r="K195" s="401">
        <f>SUM(K191:K194)</f>
        <v>-8.428720170000002</v>
      </c>
      <c r="L195" s="601"/>
      <c r="M195" s="601"/>
      <c r="N195" s="601"/>
      <c r="O195" s="601"/>
      <c r="P195" s="401">
        <f>SUM(P191:P194)</f>
        <v>18.925820279999996</v>
      </c>
      <c r="Q195" s="562"/>
    </row>
    <row r="200" ht="13.5" thickBot="1"/>
    <row r="201" spans="1:17" ht="12.75">
      <c r="A201" s="563"/>
      <c r="B201" s="564"/>
      <c r="C201" s="564"/>
      <c r="D201" s="564"/>
      <c r="E201" s="564"/>
      <c r="F201" s="564"/>
      <c r="G201" s="564"/>
      <c r="H201" s="558"/>
      <c r="I201" s="558"/>
      <c r="J201" s="558"/>
      <c r="K201" s="558"/>
      <c r="L201" s="558"/>
      <c r="M201" s="558"/>
      <c r="N201" s="558"/>
      <c r="O201" s="558"/>
      <c r="P201" s="558"/>
      <c r="Q201" s="559"/>
    </row>
    <row r="202" spans="1:17" ht="26.25">
      <c r="A202" s="602" t="s">
        <v>320</v>
      </c>
      <c r="B202" s="566"/>
      <c r="C202" s="566"/>
      <c r="D202" s="566"/>
      <c r="E202" s="566"/>
      <c r="F202" s="566"/>
      <c r="G202" s="566"/>
      <c r="H202" s="491"/>
      <c r="I202" s="491"/>
      <c r="J202" s="491"/>
      <c r="K202" s="491"/>
      <c r="L202" s="491"/>
      <c r="M202" s="491"/>
      <c r="N202" s="491"/>
      <c r="O202" s="491"/>
      <c r="P202" s="491"/>
      <c r="Q202" s="560"/>
    </row>
    <row r="203" spans="1:17" ht="12.75">
      <c r="A203" s="567"/>
      <c r="B203" s="566"/>
      <c r="C203" s="566"/>
      <c r="D203" s="566"/>
      <c r="E203" s="566"/>
      <c r="F203" s="566"/>
      <c r="G203" s="566"/>
      <c r="H203" s="491"/>
      <c r="I203" s="491"/>
      <c r="J203" s="491"/>
      <c r="K203" s="491"/>
      <c r="L203" s="491"/>
      <c r="M203" s="491"/>
      <c r="N203" s="491"/>
      <c r="O203" s="491"/>
      <c r="P203" s="491"/>
      <c r="Q203" s="560"/>
    </row>
    <row r="204" spans="1:17" ht="15.75">
      <c r="A204" s="568"/>
      <c r="B204" s="569"/>
      <c r="C204" s="569"/>
      <c r="D204" s="569"/>
      <c r="E204" s="569"/>
      <c r="F204" s="569"/>
      <c r="G204" s="569"/>
      <c r="H204" s="491"/>
      <c r="I204" s="491"/>
      <c r="J204" s="491"/>
      <c r="K204" s="570" t="s">
        <v>332</v>
      </c>
      <c r="L204" s="491"/>
      <c r="M204" s="491"/>
      <c r="N204" s="491"/>
      <c r="O204" s="491"/>
      <c r="P204" s="570" t="s">
        <v>333</v>
      </c>
      <c r="Q204" s="560"/>
    </row>
    <row r="205" spans="1:17" ht="12.75">
      <c r="A205" s="571"/>
      <c r="B205" s="93"/>
      <c r="C205" s="93"/>
      <c r="D205" s="93"/>
      <c r="E205" s="93"/>
      <c r="F205" s="93"/>
      <c r="G205" s="93"/>
      <c r="H205" s="491"/>
      <c r="I205" s="491"/>
      <c r="J205" s="491"/>
      <c r="K205" s="491"/>
      <c r="L205" s="491"/>
      <c r="M205" s="491"/>
      <c r="N205" s="491"/>
      <c r="O205" s="491"/>
      <c r="P205" s="491"/>
      <c r="Q205" s="560"/>
    </row>
    <row r="206" spans="1:17" ht="12.75">
      <c r="A206" s="571"/>
      <c r="B206" s="93"/>
      <c r="C206" s="93"/>
      <c r="D206" s="93"/>
      <c r="E206" s="93"/>
      <c r="F206" s="93"/>
      <c r="G206" s="93"/>
      <c r="H206" s="491"/>
      <c r="I206" s="491"/>
      <c r="J206" s="491"/>
      <c r="K206" s="491"/>
      <c r="L206" s="491"/>
      <c r="M206" s="491"/>
      <c r="N206" s="491"/>
      <c r="O206" s="491"/>
      <c r="P206" s="491"/>
      <c r="Q206" s="560"/>
    </row>
    <row r="207" spans="1:17" ht="23.25">
      <c r="A207" s="603" t="s">
        <v>323</v>
      </c>
      <c r="B207" s="573"/>
      <c r="C207" s="573"/>
      <c r="D207" s="574"/>
      <c r="E207" s="574"/>
      <c r="F207" s="575"/>
      <c r="G207" s="574"/>
      <c r="H207" s="491"/>
      <c r="I207" s="491"/>
      <c r="J207" s="491"/>
      <c r="K207" s="604">
        <f>K195</f>
        <v>-8.428720170000002</v>
      </c>
      <c r="L207" s="605" t="s">
        <v>321</v>
      </c>
      <c r="M207" s="606"/>
      <c r="N207" s="606"/>
      <c r="O207" s="606"/>
      <c r="P207" s="604">
        <f>P195</f>
        <v>18.925820279999996</v>
      </c>
      <c r="Q207" s="607" t="s">
        <v>321</v>
      </c>
    </row>
    <row r="208" spans="1:17" ht="23.25">
      <c r="A208" s="578"/>
      <c r="B208" s="579"/>
      <c r="C208" s="579"/>
      <c r="D208" s="566"/>
      <c r="E208" s="566"/>
      <c r="F208" s="580"/>
      <c r="G208" s="566"/>
      <c r="H208" s="491"/>
      <c r="I208" s="491"/>
      <c r="J208" s="491"/>
      <c r="K208" s="606"/>
      <c r="L208" s="608"/>
      <c r="M208" s="606"/>
      <c r="N208" s="606"/>
      <c r="O208" s="606"/>
      <c r="P208" s="606"/>
      <c r="Q208" s="609"/>
    </row>
    <row r="209" spans="1:17" ht="23.25">
      <c r="A209" s="610" t="s">
        <v>322</v>
      </c>
      <c r="B209" s="44"/>
      <c r="C209" s="44"/>
      <c r="D209" s="566"/>
      <c r="E209" s="566"/>
      <c r="F209" s="583"/>
      <c r="G209" s="574"/>
      <c r="H209" s="491"/>
      <c r="I209" s="491"/>
      <c r="J209" s="491"/>
      <c r="K209" s="606">
        <f>'STEPPED UP GENCO'!K40</f>
        <v>0.8549220494999998</v>
      </c>
      <c r="L209" s="605" t="s">
        <v>321</v>
      </c>
      <c r="M209" s="606"/>
      <c r="N209" s="606"/>
      <c r="O209" s="606"/>
      <c r="P209" s="604">
        <f>'STEPPED UP GENCO'!P40</f>
        <v>-1.7170824462</v>
      </c>
      <c r="Q209" s="607" t="s">
        <v>321</v>
      </c>
    </row>
    <row r="210" spans="1:17" ht="15">
      <c r="A210" s="584"/>
      <c r="B210" s="491"/>
      <c r="C210" s="491"/>
      <c r="D210" s="491"/>
      <c r="E210" s="491"/>
      <c r="F210" s="491"/>
      <c r="G210" s="491"/>
      <c r="H210" s="491"/>
      <c r="I210" s="491"/>
      <c r="J210" s="491"/>
      <c r="K210" s="491"/>
      <c r="L210" s="269"/>
      <c r="M210" s="491"/>
      <c r="N210" s="491"/>
      <c r="O210" s="491"/>
      <c r="P210" s="491"/>
      <c r="Q210" s="611"/>
    </row>
    <row r="211" spans="1:17" ht="15">
      <c r="A211" s="584"/>
      <c r="B211" s="491"/>
      <c r="C211" s="491"/>
      <c r="D211" s="491"/>
      <c r="E211" s="491"/>
      <c r="F211" s="491"/>
      <c r="G211" s="491"/>
      <c r="H211" s="491"/>
      <c r="I211" s="491"/>
      <c r="J211" s="491"/>
      <c r="K211" s="491"/>
      <c r="L211" s="269"/>
      <c r="M211" s="491"/>
      <c r="N211" s="491"/>
      <c r="O211" s="491"/>
      <c r="P211" s="491"/>
      <c r="Q211" s="611"/>
    </row>
    <row r="212" spans="1:17" ht="15">
      <c r="A212" s="584"/>
      <c r="B212" s="491"/>
      <c r="C212" s="491"/>
      <c r="D212" s="491"/>
      <c r="E212" s="491"/>
      <c r="F212" s="491"/>
      <c r="G212" s="491"/>
      <c r="H212" s="491"/>
      <c r="I212" s="491"/>
      <c r="J212" s="491"/>
      <c r="K212" s="491"/>
      <c r="L212" s="269"/>
      <c r="M212" s="491"/>
      <c r="N212" s="491"/>
      <c r="O212" s="491"/>
      <c r="P212" s="491"/>
      <c r="Q212" s="611"/>
    </row>
    <row r="213" spans="1:17" ht="23.25">
      <c r="A213" s="584"/>
      <c r="B213" s="491"/>
      <c r="C213" s="491"/>
      <c r="D213" s="491"/>
      <c r="E213" s="491"/>
      <c r="F213" s="491"/>
      <c r="G213" s="491"/>
      <c r="H213" s="573"/>
      <c r="I213" s="573"/>
      <c r="J213" s="612" t="s">
        <v>324</v>
      </c>
      <c r="K213" s="613">
        <f>SUM(K207:K212)</f>
        <v>-7.573798120500002</v>
      </c>
      <c r="L213" s="612" t="s">
        <v>321</v>
      </c>
      <c r="M213" s="606"/>
      <c r="N213" s="606"/>
      <c r="O213" s="606"/>
      <c r="P213" s="613">
        <f>SUM(P207:P212)</f>
        <v>17.208737833799997</v>
      </c>
      <c r="Q213" s="612" t="s">
        <v>321</v>
      </c>
    </row>
    <row r="214" spans="1:17" ht="13.5" thickBot="1">
      <c r="A214" s="585"/>
      <c r="B214" s="561"/>
      <c r="C214" s="561"/>
      <c r="D214" s="561"/>
      <c r="E214" s="561"/>
      <c r="F214" s="561"/>
      <c r="G214" s="561"/>
      <c r="H214" s="561"/>
      <c r="I214" s="561"/>
      <c r="J214" s="561"/>
      <c r="K214" s="561"/>
      <c r="L214" s="561"/>
      <c r="M214" s="561"/>
      <c r="N214" s="561"/>
      <c r="O214" s="561"/>
      <c r="P214" s="561"/>
      <c r="Q214" s="56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8" max="255" man="1"/>
    <brk id="125" max="18" man="1"/>
    <brk id="18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85" zoomScaleNormal="70" zoomScaleSheetLayoutView="85" zoomScalePageLayoutView="50" workbookViewId="0" topLeftCell="A40">
      <selection activeCell="Q61" sqref="Q61"/>
    </sheetView>
  </sheetViews>
  <sheetFormatPr defaultColWidth="9.140625" defaultRowHeight="12.75"/>
  <cols>
    <col min="1" max="1" width="5.140625" style="451" customWidth="1"/>
    <col min="2" max="2" width="20.8515625" style="451" customWidth="1"/>
    <col min="3" max="3" width="11.28125" style="451" customWidth="1"/>
    <col min="4" max="4" width="9.140625" style="451" customWidth="1"/>
    <col min="5" max="5" width="14.421875" style="451" customWidth="1"/>
    <col min="6" max="6" width="7.00390625" style="451" customWidth="1"/>
    <col min="7" max="7" width="11.421875" style="451" customWidth="1"/>
    <col min="8" max="8" width="13.00390625" style="451" customWidth="1"/>
    <col min="9" max="9" width="9.00390625" style="451" customWidth="1"/>
    <col min="10" max="10" width="12.28125" style="451" customWidth="1"/>
    <col min="11" max="12" width="12.8515625" style="451" customWidth="1"/>
    <col min="13" max="13" width="13.28125" style="451" customWidth="1"/>
    <col min="14" max="14" width="11.421875" style="451" customWidth="1"/>
    <col min="15" max="15" width="13.140625" style="451" customWidth="1"/>
    <col min="16" max="16" width="14.7109375" style="451" customWidth="1"/>
    <col min="17" max="17" width="15.00390625" style="451" customWidth="1"/>
    <col min="18" max="18" width="0.13671875" style="451" customWidth="1"/>
    <col min="19" max="19" width="1.57421875" style="451" hidden="1" customWidth="1"/>
    <col min="20" max="20" width="9.140625" style="451" hidden="1" customWidth="1"/>
    <col min="21" max="21" width="4.28125" style="451" hidden="1" customWidth="1"/>
    <col min="22" max="22" width="4.00390625" style="451" hidden="1" customWidth="1"/>
    <col min="23" max="23" width="3.8515625" style="451" hidden="1" customWidth="1"/>
    <col min="24" max="16384" width="9.140625" style="451" customWidth="1"/>
  </cols>
  <sheetData>
    <row r="1" spans="1:17" ht="26.25">
      <c r="A1" s="1" t="s">
        <v>232</v>
      </c>
      <c r="Q1" s="506" t="str">
        <f>NDPL!Q1</f>
        <v>AUGUST-2018</v>
      </c>
    </row>
    <row r="2" ht="18.75" customHeight="1">
      <c r="A2" s="78" t="s">
        <v>233</v>
      </c>
    </row>
    <row r="3" ht="23.25">
      <c r="A3" s="179" t="s">
        <v>207</v>
      </c>
    </row>
    <row r="4" spans="1:16" ht="24" thickBot="1">
      <c r="A4" s="388" t="s">
        <v>208</v>
      </c>
      <c r="G4" s="491"/>
      <c r="H4" s="491"/>
      <c r="I4" s="45" t="s">
        <v>386</v>
      </c>
      <c r="J4" s="491"/>
      <c r="K4" s="491"/>
      <c r="L4" s="491"/>
      <c r="M4" s="491"/>
      <c r="N4" s="45" t="s">
        <v>387</v>
      </c>
      <c r="O4" s="491"/>
      <c r="P4" s="491"/>
    </row>
    <row r="5" spans="1:17" ht="62.25" customHeight="1" thickBot="1" thickTop="1">
      <c r="A5" s="513" t="s">
        <v>8</v>
      </c>
      <c r="B5" s="514" t="s">
        <v>9</v>
      </c>
      <c r="C5" s="515" t="s">
        <v>1</v>
      </c>
      <c r="D5" s="515" t="s">
        <v>2</v>
      </c>
      <c r="E5" s="515" t="s">
        <v>3</v>
      </c>
      <c r="F5" s="515" t="s">
        <v>10</v>
      </c>
      <c r="G5" s="513" t="str">
        <f>NDPL!G5</f>
        <v>FINAL READING 31/08/2018</v>
      </c>
      <c r="H5" s="515" t="str">
        <f>NDPL!H5</f>
        <v>INTIAL READING 01/08/2018</v>
      </c>
      <c r="I5" s="515" t="s">
        <v>4</v>
      </c>
      <c r="J5" s="515" t="s">
        <v>5</v>
      </c>
      <c r="K5" s="515" t="s">
        <v>6</v>
      </c>
      <c r="L5" s="513" t="str">
        <f>NDPL!G5</f>
        <v>FINAL READING 31/08/2018</v>
      </c>
      <c r="M5" s="515" t="str">
        <f>NDPL!H5</f>
        <v>INTIAL READING 01/08/2018</v>
      </c>
      <c r="N5" s="515" t="s">
        <v>4</v>
      </c>
      <c r="O5" s="515" t="s">
        <v>5</v>
      </c>
      <c r="P5" s="515" t="s">
        <v>6</v>
      </c>
      <c r="Q5" s="516" t="s">
        <v>302</v>
      </c>
    </row>
    <row r="6" ht="14.25" thickBot="1" thickTop="1"/>
    <row r="7" spans="1:17" ht="18" customHeight="1" thickTop="1">
      <c r="A7" s="152"/>
      <c r="B7" s="153" t="s">
        <v>191</v>
      </c>
      <c r="C7" s="154"/>
      <c r="D7" s="154"/>
      <c r="E7" s="154"/>
      <c r="F7" s="154"/>
      <c r="G7" s="59"/>
      <c r="H7" s="614"/>
      <c r="I7" s="615"/>
      <c r="J7" s="615"/>
      <c r="K7" s="615"/>
      <c r="L7" s="616"/>
      <c r="M7" s="614"/>
      <c r="N7" s="614"/>
      <c r="O7" s="614"/>
      <c r="P7" s="614"/>
      <c r="Q7" s="546"/>
    </row>
    <row r="8" spans="1:17" ht="18" customHeight="1">
      <c r="A8" s="155"/>
      <c r="B8" s="156" t="s">
        <v>107</v>
      </c>
      <c r="C8" s="157"/>
      <c r="D8" s="158"/>
      <c r="E8" s="159"/>
      <c r="F8" s="160"/>
      <c r="G8" s="63"/>
      <c r="H8" s="617"/>
      <c r="I8" s="418"/>
      <c r="J8" s="418"/>
      <c r="K8" s="418"/>
      <c r="L8" s="618"/>
      <c r="M8" s="617"/>
      <c r="N8" s="390"/>
      <c r="O8" s="390"/>
      <c r="P8" s="390"/>
      <c r="Q8" s="455"/>
    </row>
    <row r="9" spans="1:17" ht="15">
      <c r="A9" s="155">
        <v>1</v>
      </c>
      <c r="B9" s="156" t="s">
        <v>108</v>
      </c>
      <c r="C9" s="157">
        <v>4865107</v>
      </c>
      <c r="D9" s="161" t="s">
        <v>12</v>
      </c>
      <c r="E9" s="250" t="s">
        <v>339</v>
      </c>
      <c r="F9" s="162">
        <v>266.67</v>
      </c>
      <c r="G9" s="331">
        <v>3870</v>
      </c>
      <c r="H9" s="268">
        <v>3881</v>
      </c>
      <c r="I9" s="268">
        <f>G9-H9</f>
        <v>-11</v>
      </c>
      <c r="J9" s="268">
        <f>$F9*I9</f>
        <v>-2933.3700000000003</v>
      </c>
      <c r="K9" s="268">
        <f>J9/1000000</f>
        <v>-0.0029333700000000002</v>
      </c>
      <c r="L9" s="331">
        <v>2201</v>
      </c>
      <c r="M9" s="268">
        <v>2179</v>
      </c>
      <c r="N9" s="332">
        <f>L9-M9</f>
        <v>22</v>
      </c>
      <c r="O9" s="332">
        <f>$F9*N9</f>
        <v>5866.740000000001</v>
      </c>
      <c r="P9" s="332">
        <f>O9/1000000</f>
        <v>0.0058667400000000005</v>
      </c>
      <c r="Q9" s="486"/>
    </row>
    <row r="10" spans="1:17" ht="18" customHeight="1">
      <c r="A10" s="155">
        <v>2</v>
      </c>
      <c r="B10" s="156" t="s">
        <v>109</v>
      </c>
      <c r="C10" s="157">
        <v>4865137</v>
      </c>
      <c r="D10" s="161" t="s">
        <v>12</v>
      </c>
      <c r="E10" s="250" t="s">
        <v>339</v>
      </c>
      <c r="F10" s="162">
        <v>100</v>
      </c>
      <c r="G10" s="331">
        <v>79457</v>
      </c>
      <c r="H10" s="332">
        <v>79480</v>
      </c>
      <c r="I10" s="418">
        <f aca="true" t="shared" si="0" ref="I10:I15">G10-H10</f>
        <v>-23</v>
      </c>
      <c r="J10" s="418">
        <f aca="true" t="shared" si="1" ref="J10:J18">$F10*I10</f>
        <v>-2300</v>
      </c>
      <c r="K10" s="418">
        <f aca="true" t="shared" si="2" ref="K10:K18">J10/1000000</f>
        <v>-0.0023</v>
      </c>
      <c r="L10" s="443">
        <v>149307</v>
      </c>
      <c r="M10" s="332">
        <v>149288</v>
      </c>
      <c r="N10" s="415">
        <f aca="true" t="shared" si="3" ref="N10:N15">L10-M10</f>
        <v>19</v>
      </c>
      <c r="O10" s="415">
        <f aca="true" t="shared" si="4" ref="O10:O18">$F10*N10</f>
        <v>1900</v>
      </c>
      <c r="P10" s="415">
        <f aca="true" t="shared" si="5" ref="P10:P18">O10/1000000</f>
        <v>0.0019</v>
      </c>
      <c r="Q10" s="455"/>
    </row>
    <row r="11" spans="1:17" ht="18">
      <c r="A11" s="155">
        <v>3</v>
      </c>
      <c r="B11" s="156" t="s">
        <v>110</v>
      </c>
      <c r="C11" s="157">
        <v>4865136</v>
      </c>
      <c r="D11" s="161" t="s">
        <v>12</v>
      </c>
      <c r="E11" s="250" t="s">
        <v>339</v>
      </c>
      <c r="F11" s="162">
        <v>200</v>
      </c>
      <c r="G11" s="443">
        <v>999826</v>
      </c>
      <c r="H11" s="444">
        <v>999891</v>
      </c>
      <c r="I11" s="418">
        <f>G11-H11</f>
        <v>-65</v>
      </c>
      <c r="J11" s="418">
        <f t="shared" si="1"/>
        <v>-13000</v>
      </c>
      <c r="K11" s="418">
        <f t="shared" si="2"/>
        <v>-0.013</v>
      </c>
      <c r="L11" s="443">
        <v>998986</v>
      </c>
      <c r="M11" s="444">
        <v>999005</v>
      </c>
      <c r="N11" s="418">
        <f>L11-M11</f>
        <v>-19</v>
      </c>
      <c r="O11" s="418">
        <f t="shared" si="4"/>
        <v>-3800</v>
      </c>
      <c r="P11" s="418">
        <f t="shared" si="5"/>
        <v>-0.0038</v>
      </c>
      <c r="Q11" s="621"/>
    </row>
    <row r="12" spans="1:17" ht="18">
      <c r="A12" s="155">
        <v>4</v>
      </c>
      <c r="B12" s="156" t="s">
        <v>111</v>
      </c>
      <c r="C12" s="157">
        <v>5295200</v>
      </c>
      <c r="D12" s="161" t="s">
        <v>12</v>
      </c>
      <c r="E12" s="250" t="s">
        <v>339</v>
      </c>
      <c r="F12" s="162">
        <v>200</v>
      </c>
      <c r="G12" s="443">
        <v>50491</v>
      </c>
      <c r="H12" s="332">
        <v>50099</v>
      </c>
      <c r="I12" s="418">
        <f t="shared" si="0"/>
        <v>392</v>
      </c>
      <c r="J12" s="418">
        <f t="shared" si="1"/>
        <v>78400</v>
      </c>
      <c r="K12" s="418">
        <f t="shared" si="2"/>
        <v>0.0784</v>
      </c>
      <c r="L12" s="443">
        <v>124435</v>
      </c>
      <c r="M12" s="332">
        <v>124229</v>
      </c>
      <c r="N12" s="415">
        <f t="shared" si="3"/>
        <v>206</v>
      </c>
      <c r="O12" s="415">
        <f t="shared" si="4"/>
        <v>41200</v>
      </c>
      <c r="P12" s="415">
        <f t="shared" si="5"/>
        <v>0.0412</v>
      </c>
      <c r="Q12" s="702"/>
    </row>
    <row r="13" spans="1:17" ht="18" customHeight="1">
      <c r="A13" s="155">
        <v>5</v>
      </c>
      <c r="B13" s="156" t="s">
        <v>112</v>
      </c>
      <c r="C13" s="157">
        <v>4865050</v>
      </c>
      <c r="D13" s="161" t="s">
        <v>12</v>
      </c>
      <c r="E13" s="250" t="s">
        <v>339</v>
      </c>
      <c r="F13" s="162">
        <v>800</v>
      </c>
      <c r="G13" s="443">
        <v>19464</v>
      </c>
      <c r="H13" s="332">
        <v>19265</v>
      </c>
      <c r="I13" s="418">
        <f>G13-H13</f>
        <v>199</v>
      </c>
      <c r="J13" s="418">
        <f t="shared" si="1"/>
        <v>159200</v>
      </c>
      <c r="K13" s="418">
        <f t="shared" si="2"/>
        <v>0.1592</v>
      </c>
      <c r="L13" s="443">
        <v>14499</v>
      </c>
      <c r="M13" s="332">
        <v>14475</v>
      </c>
      <c r="N13" s="415">
        <f>L13-M13</f>
        <v>24</v>
      </c>
      <c r="O13" s="415">
        <f t="shared" si="4"/>
        <v>19200</v>
      </c>
      <c r="P13" s="415">
        <f t="shared" si="5"/>
        <v>0.0192</v>
      </c>
      <c r="Q13" s="781"/>
    </row>
    <row r="14" spans="1:17" ht="18" customHeight="1">
      <c r="A14" s="155">
        <v>6</v>
      </c>
      <c r="B14" s="156" t="s">
        <v>362</v>
      </c>
      <c r="C14" s="157">
        <v>4865004</v>
      </c>
      <c r="D14" s="161" t="s">
        <v>12</v>
      </c>
      <c r="E14" s="250" t="s">
        <v>339</v>
      </c>
      <c r="F14" s="162">
        <v>800</v>
      </c>
      <c r="G14" s="443">
        <v>1009</v>
      </c>
      <c r="H14" s="332">
        <v>665</v>
      </c>
      <c r="I14" s="418">
        <f>G14-H14</f>
        <v>344</v>
      </c>
      <c r="J14" s="418">
        <f t="shared" si="1"/>
        <v>275200</v>
      </c>
      <c r="K14" s="418">
        <f t="shared" si="2"/>
        <v>0.2752</v>
      </c>
      <c r="L14" s="443">
        <v>680</v>
      </c>
      <c r="M14" s="332">
        <v>643</v>
      </c>
      <c r="N14" s="415">
        <f>L14-M14</f>
        <v>37</v>
      </c>
      <c r="O14" s="415">
        <f t="shared" si="4"/>
        <v>29600</v>
      </c>
      <c r="P14" s="415">
        <f t="shared" si="5"/>
        <v>0.0296</v>
      </c>
      <c r="Q14" s="486"/>
    </row>
    <row r="15" spans="1:17" ht="18" customHeight="1">
      <c r="A15" s="155">
        <v>7</v>
      </c>
      <c r="B15" s="352" t="s">
        <v>384</v>
      </c>
      <c r="C15" s="355">
        <v>5128434</v>
      </c>
      <c r="D15" s="161" t="s">
        <v>12</v>
      </c>
      <c r="E15" s="250" t="s">
        <v>339</v>
      </c>
      <c r="F15" s="361">
        <v>800</v>
      </c>
      <c r="G15" s="443">
        <v>969729</v>
      </c>
      <c r="H15" s="332">
        <v>969950</v>
      </c>
      <c r="I15" s="418">
        <f t="shared" si="0"/>
        <v>-221</v>
      </c>
      <c r="J15" s="418">
        <f t="shared" si="1"/>
        <v>-176800</v>
      </c>
      <c r="K15" s="418">
        <f t="shared" si="2"/>
        <v>-0.1768</v>
      </c>
      <c r="L15" s="443">
        <v>985977</v>
      </c>
      <c r="M15" s="332">
        <v>985996</v>
      </c>
      <c r="N15" s="415">
        <f t="shared" si="3"/>
        <v>-19</v>
      </c>
      <c r="O15" s="415">
        <f t="shared" si="4"/>
        <v>-15200</v>
      </c>
      <c r="P15" s="415">
        <f t="shared" si="5"/>
        <v>-0.0152</v>
      </c>
      <c r="Q15" s="455"/>
    </row>
    <row r="16" spans="1:17" ht="18" customHeight="1">
      <c r="A16" s="155">
        <v>8</v>
      </c>
      <c r="B16" s="352" t="s">
        <v>383</v>
      </c>
      <c r="C16" s="355">
        <v>4864998</v>
      </c>
      <c r="D16" s="161" t="s">
        <v>12</v>
      </c>
      <c r="E16" s="250" t="s">
        <v>339</v>
      </c>
      <c r="F16" s="361">
        <v>800</v>
      </c>
      <c r="G16" s="443">
        <v>973790</v>
      </c>
      <c r="H16" s="332">
        <v>974351</v>
      </c>
      <c r="I16" s="418">
        <f>G16-H16</f>
        <v>-561</v>
      </c>
      <c r="J16" s="418">
        <f t="shared" si="1"/>
        <v>-448800</v>
      </c>
      <c r="K16" s="418">
        <f t="shared" si="2"/>
        <v>-0.4488</v>
      </c>
      <c r="L16" s="443">
        <v>986629</v>
      </c>
      <c r="M16" s="332">
        <v>986715</v>
      </c>
      <c r="N16" s="415">
        <f>L16-M16</f>
        <v>-86</v>
      </c>
      <c r="O16" s="415">
        <f t="shared" si="4"/>
        <v>-68800</v>
      </c>
      <c r="P16" s="415">
        <f t="shared" si="5"/>
        <v>-0.0688</v>
      </c>
      <c r="Q16" s="455"/>
    </row>
    <row r="17" spans="1:17" ht="18" customHeight="1">
      <c r="A17" s="155">
        <v>9</v>
      </c>
      <c r="B17" s="352" t="s">
        <v>377</v>
      </c>
      <c r="C17" s="355">
        <v>4864993</v>
      </c>
      <c r="D17" s="161" t="s">
        <v>12</v>
      </c>
      <c r="E17" s="250" t="s">
        <v>339</v>
      </c>
      <c r="F17" s="361">
        <v>800</v>
      </c>
      <c r="G17" s="443">
        <v>982718</v>
      </c>
      <c r="H17" s="332">
        <v>983047</v>
      </c>
      <c r="I17" s="418">
        <f>G17-H17</f>
        <v>-329</v>
      </c>
      <c r="J17" s="418">
        <f t="shared" si="1"/>
        <v>-263200</v>
      </c>
      <c r="K17" s="418">
        <f t="shared" si="2"/>
        <v>-0.2632</v>
      </c>
      <c r="L17" s="443">
        <v>992736</v>
      </c>
      <c r="M17" s="332">
        <v>992839</v>
      </c>
      <c r="N17" s="415">
        <f>L17-M17</f>
        <v>-103</v>
      </c>
      <c r="O17" s="415">
        <f t="shared" si="4"/>
        <v>-82400</v>
      </c>
      <c r="P17" s="415">
        <f t="shared" si="5"/>
        <v>-0.0824</v>
      </c>
      <c r="Q17" s="487"/>
    </row>
    <row r="18" spans="1:17" ht="15.75" customHeight="1">
      <c r="A18" s="155">
        <v>10</v>
      </c>
      <c r="B18" s="352" t="s">
        <v>419</v>
      </c>
      <c r="C18" s="355">
        <v>5128447</v>
      </c>
      <c r="D18" s="161" t="s">
        <v>12</v>
      </c>
      <c r="E18" s="250" t="s">
        <v>339</v>
      </c>
      <c r="F18" s="361">
        <v>800</v>
      </c>
      <c r="G18" s="443">
        <v>973042</v>
      </c>
      <c r="H18" s="332">
        <v>973361</v>
      </c>
      <c r="I18" s="268">
        <f>G18-H18</f>
        <v>-319</v>
      </c>
      <c r="J18" s="268">
        <f t="shared" si="1"/>
        <v>-255200</v>
      </c>
      <c r="K18" s="268">
        <f t="shared" si="2"/>
        <v>-0.2552</v>
      </c>
      <c r="L18" s="443">
        <v>994436</v>
      </c>
      <c r="M18" s="332">
        <v>994449</v>
      </c>
      <c r="N18" s="332">
        <f>L18-M18</f>
        <v>-13</v>
      </c>
      <c r="O18" s="332">
        <f t="shared" si="4"/>
        <v>-10400</v>
      </c>
      <c r="P18" s="332">
        <f t="shared" si="5"/>
        <v>-0.0104</v>
      </c>
      <c r="Q18" s="487"/>
    </row>
    <row r="19" spans="1:17" ht="18" customHeight="1">
      <c r="A19" s="155"/>
      <c r="B19" s="163" t="s">
        <v>368</v>
      </c>
      <c r="C19" s="157"/>
      <c r="D19" s="161"/>
      <c r="E19" s="250"/>
      <c r="F19" s="162"/>
      <c r="G19" s="102"/>
      <c r="H19" s="390"/>
      <c r="I19" s="418"/>
      <c r="J19" s="418"/>
      <c r="K19" s="418"/>
      <c r="L19" s="391"/>
      <c r="M19" s="390"/>
      <c r="N19" s="415"/>
      <c r="O19" s="415"/>
      <c r="P19" s="415"/>
      <c r="Q19" s="455"/>
    </row>
    <row r="20" spans="1:17" ht="18" customHeight="1">
      <c r="A20" s="155">
        <v>11</v>
      </c>
      <c r="B20" s="156" t="s">
        <v>192</v>
      </c>
      <c r="C20" s="157">
        <v>4865161</v>
      </c>
      <c r="D20" s="158" t="s">
        <v>12</v>
      </c>
      <c r="E20" s="250" t="s">
        <v>339</v>
      </c>
      <c r="F20" s="162">
        <v>50</v>
      </c>
      <c r="G20" s="443">
        <v>997433</v>
      </c>
      <c r="H20" s="332">
        <v>997433</v>
      </c>
      <c r="I20" s="418">
        <f aca="true" t="shared" si="6" ref="I20:I25">G20-H20</f>
        <v>0</v>
      </c>
      <c r="J20" s="418">
        <f aca="true" t="shared" si="7" ref="J20:J25">$F20*I20</f>
        <v>0</v>
      </c>
      <c r="K20" s="418">
        <f aca="true" t="shared" si="8" ref="K20:K25">J20/1000000</f>
        <v>0</v>
      </c>
      <c r="L20" s="443">
        <v>19155</v>
      </c>
      <c r="M20" s="332">
        <v>17858</v>
      </c>
      <c r="N20" s="415">
        <f aca="true" t="shared" si="9" ref="N20:N25">L20-M20</f>
        <v>1297</v>
      </c>
      <c r="O20" s="415">
        <f aca="true" t="shared" si="10" ref="O20:O25">$F20*N20</f>
        <v>64850</v>
      </c>
      <c r="P20" s="415">
        <f aca="true" t="shared" si="11" ref="P20:P25">O20/1000000</f>
        <v>0.06485</v>
      </c>
      <c r="Q20" s="455"/>
    </row>
    <row r="21" spans="1:17" ht="13.5" customHeight="1">
      <c r="A21" s="155">
        <v>12</v>
      </c>
      <c r="B21" s="156" t="s">
        <v>193</v>
      </c>
      <c r="C21" s="157">
        <v>4865131</v>
      </c>
      <c r="D21" s="161" t="s">
        <v>12</v>
      </c>
      <c r="E21" s="250" t="s">
        <v>339</v>
      </c>
      <c r="F21" s="162">
        <v>75</v>
      </c>
      <c r="G21" s="443">
        <v>989266</v>
      </c>
      <c r="H21" s="332">
        <v>989276</v>
      </c>
      <c r="I21" s="469">
        <f t="shared" si="6"/>
        <v>-10</v>
      </c>
      <c r="J21" s="469">
        <f t="shared" si="7"/>
        <v>-750</v>
      </c>
      <c r="K21" s="469">
        <f t="shared" si="8"/>
        <v>-0.00075</v>
      </c>
      <c r="L21" s="443">
        <v>22748</v>
      </c>
      <c r="M21" s="332">
        <v>22441</v>
      </c>
      <c r="N21" s="268">
        <f t="shared" si="9"/>
        <v>307</v>
      </c>
      <c r="O21" s="268">
        <f t="shared" si="10"/>
        <v>23025</v>
      </c>
      <c r="P21" s="268">
        <f t="shared" si="11"/>
        <v>0.023025</v>
      </c>
      <c r="Q21" s="455"/>
    </row>
    <row r="22" spans="1:17" ht="18" customHeight="1">
      <c r="A22" s="155">
        <v>13</v>
      </c>
      <c r="B22" s="159" t="s">
        <v>194</v>
      </c>
      <c r="C22" s="157">
        <v>4902512</v>
      </c>
      <c r="D22" s="161" t="s">
        <v>12</v>
      </c>
      <c r="E22" s="250" t="s">
        <v>339</v>
      </c>
      <c r="F22" s="162">
        <v>500</v>
      </c>
      <c r="G22" s="443">
        <v>162</v>
      </c>
      <c r="H22" s="332">
        <v>162</v>
      </c>
      <c r="I22" s="418">
        <f t="shared" si="6"/>
        <v>0</v>
      </c>
      <c r="J22" s="418">
        <f t="shared" si="7"/>
        <v>0</v>
      </c>
      <c r="K22" s="418">
        <f t="shared" si="8"/>
        <v>0</v>
      </c>
      <c r="L22" s="443">
        <v>5122</v>
      </c>
      <c r="M22" s="332">
        <v>4565</v>
      </c>
      <c r="N22" s="415">
        <f t="shared" si="9"/>
        <v>557</v>
      </c>
      <c r="O22" s="415">
        <f t="shared" si="10"/>
        <v>278500</v>
      </c>
      <c r="P22" s="415">
        <f t="shared" si="11"/>
        <v>0.2785</v>
      </c>
      <c r="Q22" s="455"/>
    </row>
    <row r="23" spans="1:17" ht="18" customHeight="1">
      <c r="A23" s="155">
        <v>14</v>
      </c>
      <c r="B23" s="156" t="s">
        <v>195</v>
      </c>
      <c r="C23" s="157">
        <v>4865178</v>
      </c>
      <c r="D23" s="161" t="s">
        <v>12</v>
      </c>
      <c r="E23" s="250" t="s">
        <v>339</v>
      </c>
      <c r="F23" s="162">
        <v>375</v>
      </c>
      <c r="G23" s="443">
        <v>999237</v>
      </c>
      <c r="H23" s="332">
        <v>999237</v>
      </c>
      <c r="I23" s="418">
        <f t="shared" si="6"/>
        <v>0</v>
      </c>
      <c r="J23" s="418">
        <f t="shared" si="7"/>
        <v>0</v>
      </c>
      <c r="K23" s="418">
        <f t="shared" si="8"/>
        <v>0</v>
      </c>
      <c r="L23" s="443">
        <v>7542</v>
      </c>
      <c r="M23" s="332">
        <v>6920</v>
      </c>
      <c r="N23" s="415">
        <f t="shared" si="9"/>
        <v>622</v>
      </c>
      <c r="O23" s="415">
        <f t="shared" si="10"/>
        <v>233250</v>
      </c>
      <c r="P23" s="415">
        <f t="shared" si="11"/>
        <v>0.23325</v>
      </c>
      <c r="Q23" s="455"/>
    </row>
    <row r="24" spans="1:17" ht="18" customHeight="1">
      <c r="A24" s="155">
        <v>15</v>
      </c>
      <c r="B24" s="156" t="s">
        <v>196</v>
      </c>
      <c r="C24" s="157">
        <v>4865128</v>
      </c>
      <c r="D24" s="161" t="s">
        <v>12</v>
      </c>
      <c r="E24" s="250" t="s">
        <v>339</v>
      </c>
      <c r="F24" s="162">
        <v>100</v>
      </c>
      <c r="G24" s="443">
        <v>988057</v>
      </c>
      <c r="H24" s="332">
        <v>988058</v>
      </c>
      <c r="I24" s="418">
        <f t="shared" si="6"/>
        <v>-1</v>
      </c>
      <c r="J24" s="418">
        <f t="shared" si="7"/>
        <v>-100</v>
      </c>
      <c r="K24" s="418">
        <f t="shared" si="8"/>
        <v>-0.0001</v>
      </c>
      <c r="L24" s="443">
        <v>339964</v>
      </c>
      <c r="M24" s="332">
        <v>339046</v>
      </c>
      <c r="N24" s="415">
        <f t="shared" si="9"/>
        <v>918</v>
      </c>
      <c r="O24" s="415">
        <f t="shared" si="10"/>
        <v>91800</v>
      </c>
      <c r="P24" s="415">
        <f t="shared" si="11"/>
        <v>0.0918</v>
      </c>
      <c r="Q24" s="455"/>
    </row>
    <row r="25" spans="1:17" ht="18" customHeight="1">
      <c r="A25" s="155">
        <v>16</v>
      </c>
      <c r="B25" s="156" t="s">
        <v>197</v>
      </c>
      <c r="C25" s="157">
        <v>4865159</v>
      </c>
      <c r="D25" s="158" t="s">
        <v>12</v>
      </c>
      <c r="E25" s="250" t="s">
        <v>339</v>
      </c>
      <c r="F25" s="162">
        <v>75</v>
      </c>
      <c r="G25" s="443">
        <v>454</v>
      </c>
      <c r="H25" s="332">
        <v>453</v>
      </c>
      <c r="I25" s="418">
        <f t="shared" si="6"/>
        <v>1</v>
      </c>
      <c r="J25" s="418">
        <f t="shared" si="7"/>
        <v>75</v>
      </c>
      <c r="K25" s="418">
        <f t="shared" si="8"/>
        <v>7.5E-05</v>
      </c>
      <c r="L25" s="443">
        <v>35204</v>
      </c>
      <c r="M25" s="332">
        <v>32208</v>
      </c>
      <c r="N25" s="415">
        <f t="shared" si="9"/>
        <v>2996</v>
      </c>
      <c r="O25" s="415">
        <f t="shared" si="10"/>
        <v>224700</v>
      </c>
      <c r="P25" s="415">
        <f t="shared" si="11"/>
        <v>0.2247</v>
      </c>
      <c r="Q25" s="455"/>
    </row>
    <row r="26" spans="1:17" ht="18" customHeight="1">
      <c r="A26" s="155">
        <v>17</v>
      </c>
      <c r="B26" s="156" t="s">
        <v>199</v>
      </c>
      <c r="C26" s="157">
        <v>4865122</v>
      </c>
      <c r="D26" s="161" t="s">
        <v>12</v>
      </c>
      <c r="E26" s="250" t="s">
        <v>339</v>
      </c>
      <c r="F26" s="162">
        <v>100</v>
      </c>
      <c r="G26" s="443">
        <v>153</v>
      </c>
      <c r="H26" s="332">
        <v>140</v>
      </c>
      <c r="I26" s="418">
        <f>G26-H26</f>
        <v>13</v>
      </c>
      <c r="J26" s="418">
        <f>$F26*I26</f>
        <v>1300</v>
      </c>
      <c r="K26" s="418">
        <f>J26/1000000</f>
        <v>0.0013</v>
      </c>
      <c r="L26" s="443">
        <v>1122</v>
      </c>
      <c r="M26" s="332">
        <v>465</v>
      </c>
      <c r="N26" s="415">
        <f>L26-M26</f>
        <v>657</v>
      </c>
      <c r="O26" s="415">
        <f>$F26*N26</f>
        <v>65700</v>
      </c>
      <c r="P26" s="415">
        <f>O26/1000000</f>
        <v>0.0657</v>
      </c>
      <c r="Q26" s="487"/>
    </row>
    <row r="27" spans="1:17" ht="18" customHeight="1">
      <c r="A27" s="155"/>
      <c r="B27" s="164" t="s">
        <v>200</v>
      </c>
      <c r="C27" s="157"/>
      <c r="D27" s="161"/>
      <c r="E27" s="250"/>
      <c r="F27" s="162"/>
      <c r="G27" s="102"/>
      <c r="H27" s="390"/>
      <c r="I27" s="418"/>
      <c r="J27" s="418"/>
      <c r="K27" s="418"/>
      <c r="L27" s="391"/>
      <c r="M27" s="390"/>
      <c r="N27" s="415"/>
      <c r="O27" s="415"/>
      <c r="P27" s="415"/>
      <c r="Q27" s="455"/>
    </row>
    <row r="28" spans="1:17" ht="18" customHeight="1">
      <c r="A28" s="155">
        <v>19</v>
      </c>
      <c r="B28" s="156" t="s">
        <v>201</v>
      </c>
      <c r="C28" s="157">
        <v>4865037</v>
      </c>
      <c r="D28" s="161" t="s">
        <v>12</v>
      </c>
      <c r="E28" s="250" t="s">
        <v>339</v>
      </c>
      <c r="F28" s="162">
        <v>1000</v>
      </c>
      <c r="G28" s="443">
        <v>998019</v>
      </c>
      <c r="H28" s="332">
        <v>997863</v>
      </c>
      <c r="I28" s="418">
        <f>G28-H28</f>
        <v>156</v>
      </c>
      <c r="J28" s="418">
        <f>$F28*I28</f>
        <v>156000</v>
      </c>
      <c r="K28" s="418">
        <f>J28/1000000</f>
        <v>0.156</v>
      </c>
      <c r="L28" s="443">
        <v>102116</v>
      </c>
      <c r="M28" s="332">
        <v>102116</v>
      </c>
      <c r="N28" s="415">
        <f>L28-M28</f>
        <v>0</v>
      </c>
      <c r="O28" s="415">
        <f>$F28*N28</f>
        <v>0</v>
      </c>
      <c r="P28" s="415">
        <f>O28/1000000</f>
        <v>0</v>
      </c>
      <c r="Q28" s="455"/>
    </row>
    <row r="29" spans="1:17" ht="18" customHeight="1">
      <c r="A29" s="155">
        <v>20</v>
      </c>
      <c r="B29" s="156" t="s">
        <v>202</v>
      </c>
      <c r="C29" s="157">
        <v>4865000</v>
      </c>
      <c r="D29" s="161" t="s">
        <v>12</v>
      </c>
      <c r="E29" s="250" t="s">
        <v>339</v>
      </c>
      <c r="F29" s="162">
        <v>1000</v>
      </c>
      <c r="G29" s="443">
        <v>999688</v>
      </c>
      <c r="H29" s="332">
        <v>999838</v>
      </c>
      <c r="I29" s="418">
        <f>G29-H29</f>
        <v>-150</v>
      </c>
      <c r="J29" s="418">
        <f>$F29*I29</f>
        <v>-150000</v>
      </c>
      <c r="K29" s="418">
        <f>J29/1000000</f>
        <v>-0.15</v>
      </c>
      <c r="L29" s="443">
        <v>17</v>
      </c>
      <c r="M29" s="332">
        <v>17</v>
      </c>
      <c r="N29" s="415">
        <f>L29-M29</f>
        <v>0</v>
      </c>
      <c r="O29" s="415">
        <f>$F29*N29</f>
        <v>0</v>
      </c>
      <c r="P29" s="415">
        <f>O29/1000000</f>
        <v>0</v>
      </c>
      <c r="Q29" s="782"/>
    </row>
    <row r="30" spans="1:17" ht="18" customHeight="1">
      <c r="A30" s="155">
        <v>21</v>
      </c>
      <c r="B30" s="156" t="s">
        <v>203</v>
      </c>
      <c r="C30" s="157">
        <v>4865039</v>
      </c>
      <c r="D30" s="161" t="s">
        <v>12</v>
      </c>
      <c r="E30" s="250" t="s">
        <v>339</v>
      </c>
      <c r="F30" s="162">
        <v>1000</v>
      </c>
      <c r="G30" s="443">
        <v>989971</v>
      </c>
      <c r="H30" s="332">
        <v>990367</v>
      </c>
      <c r="I30" s="418">
        <f>G30-H30</f>
        <v>-396</v>
      </c>
      <c r="J30" s="418">
        <f>$F30*I30</f>
        <v>-396000</v>
      </c>
      <c r="K30" s="418">
        <f>J30/1000000</f>
        <v>-0.396</v>
      </c>
      <c r="L30" s="443">
        <v>143923</v>
      </c>
      <c r="M30" s="332">
        <v>143923</v>
      </c>
      <c r="N30" s="415">
        <f>L30-M30</f>
        <v>0</v>
      </c>
      <c r="O30" s="415">
        <f>$F30*N30</f>
        <v>0</v>
      </c>
      <c r="P30" s="415">
        <f>O30/1000000</f>
        <v>0</v>
      </c>
      <c r="Q30" s="455"/>
    </row>
    <row r="31" spans="1:17" ht="18" customHeight="1">
      <c r="A31" s="155">
        <v>22</v>
      </c>
      <c r="B31" s="159" t="s">
        <v>204</v>
      </c>
      <c r="C31" s="157">
        <v>4865040</v>
      </c>
      <c r="D31" s="161" t="s">
        <v>12</v>
      </c>
      <c r="E31" s="250" t="s">
        <v>339</v>
      </c>
      <c r="F31" s="162">
        <v>1000</v>
      </c>
      <c r="G31" s="443">
        <v>5913</v>
      </c>
      <c r="H31" s="332">
        <v>5998</v>
      </c>
      <c r="I31" s="469">
        <f>G31-H31</f>
        <v>-85</v>
      </c>
      <c r="J31" s="469">
        <f>$F31*I31</f>
        <v>-85000</v>
      </c>
      <c r="K31" s="469">
        <f>J31/1000000</f>
        <v>-0.085</v>
      </c>
      <c r="L31" s="443">
        <v>59497</v>
      </c>
      <c r="M31" s="332">
        <v>59497</v>
      </c>
      <c r="N31" s="268">
        <f>L31-M31</f>
        <v>0</v>
      </c>
      <c r="O31" s="268">
        <f>$F31*N31</f>
        <v>0</v>
      </c>
      <c r="P31" s="268">
        <f>O31/1000000</f>
        <v>0</v>
      </c>
      <c r="Q31" s="455"/>
    </row>
    <row r="32" spans="1:17" ht="18" customHeight="1">
      <c r="A32" s="155"/>
      <c r="B32" s="164"/>
      <c r="C32" s="157"/>
      <c r="D32" s="161"/>
      <c r="E32" s="250"/>
      <c r="F32" s="162"/>
      <c r="G32" s="102"/>
      <c r="H32" s="390"/>
      <c r="I32" s="418"/>
      <c r="J32" s="418"/>
      <c r="K32" s="619">
        <f>SUM(K28:K31)</f>
        <v>-0.47500000000000003</v>
      </c>
      <c r="L32" s="391"/>
      <c r="M32" s="390"/>
      <c r="N32" s="415"/>
      <c r="O32" s="415"/>
      <c r="P32" s="620">
        <f>SUM(P28:P31)</f>
        <v>0</v>
      </c>
      <c r="Q32" s="455"/>
    </row>
    <row r="33" spans="1:17" ht="18" customHeight="1">
      <c r="A33" s="155"/>
      <c r="B33" s="163" t="s">
        <v>116</v>
      </c>
      <c r="C33" s="157"/>
      <c r="D33" s="158"/>
      <c r="E33" s="250"/>
      <c r="F33" s="162"/>
      <c r="G33" s="102"/>
      <c r="H33" s="390"/>
      <c r="I33" s="418"/>
      <c r="J33" s="418"/>
      <c r="K33" s="418"/>
      <c r="L33" s="391"/>
      <c r="M33" s="390"/>
      <c r="N33" s="415"/>
      <c r="O33" s="415"/>
      <c r="P33" s="415"/>
      <c r="Q33" s="455"/>
    </row>
    <row r="34" spans="1:17" ht="18" customHeight="1">
      <c r="A34" s="155">
        <v>23</v>
      </c>
      <c r="B34" s="709" t="s">
        <v>389</v>
      </c>
      <c r="C34" s="157">
        <v>4864955</v>
      </c>
      <c r="D34" s="156" t="s">
        <v>12</v>
      </c>
      <c r="E34" s="156" t="s">
        <v>339</v>
      </c>
      <c r="F34" s="162">
        <v>1000</v>
      </c>
      <c r="G34" s="443">
        <v>999097</v>
      </c>
      <c r="H34" s="332">
        <v>999085</v>
      </c>
      <c r="I34" s="418">
        <f>G34-H34</f>
        <v>12</v>
      </c>
      <c r="J34" s="418">
        <f>$F34*I34</f>
        <v>12000</v>
      </c>
      <c r="K34" s="418">
        <f>J34/1000000</f>
        <v>0.012</v>
      </c>
      <c r="L34" s="443">
        <v>1831</v>
      </c>
      <c r="M34" s="332">
        <v>1544</v>
      </c>
      <c r="N34" s="415">
        <f>L34-M34</f>
        <v>287</v>
      </c>
      <c r="O34" s="415">
        <f>$F34*N34</f>
        <v>287000</v>
      </c>
      <c r="P34" s="415">
        <f>O34/1000000</f>
        <v>0.287</v>
      </c>
      <c r="Q34" s="707"/>
    </row>
    <row r="35" spans="1:17" ht="18">
      <c r="A35" s="155">
        <v>24</v>
      </c>
      <c r="B35" s="156" t="s">
        <v>178</v>
      </c>
      <c r="C35" s="157">
        <v>4864820</v>
      </c>
      <c r="D35" s="161" t="s">
        <v>12</v>
      </c>
      <c r="E35" s="250" t="s">
        <v>339</v>
      </c>
      <c r="F35" s="162">
        <v>160</v>
      </c>
      <c r="G35" s="443">
        <v>5605</v>
      </c>
      <c r="H35" s="332">
        <v>5605</v>
      </c>
      <c r="I35" s="418">
        <f>G35-H35</f>
        <v>0</v>
      </c>
      <c r="J35" s="418">
        <f>$F35*I35</f>
        <v>0</v>
      </c>
      <c r="K35" s="418">
        <f>J35/1000000</f>
        <v>0</v>
      </c>
      <c r="L35" s="443">
        <v>10455</v>
      </c>
      <c r="M35" s="332">
        <v>9247</v>
      </c>
      <c r="N35" s="415">
        <f>L35-M35</f>
        <v>1208</v>
      </c>
      <c r="O35" s="415">
        <f>$F35*N35</f>
        <v>193280</v>
      </c>
      <c r="P35" s="415">
        <f>O35/1000000</f>
        <v>0.19328</v>
      </c>
      <c r="Q35" s="452"/>
    </row>
    <row r="36" spans="1:17" ht="18" customHeight="1">
      <c r="A36" s="155">
        <v>25</v>
      </c>
      <c r="B36" s="159" t="s">
        <v>179</v>
      </c>
      <c r="C36" s="157">
        <v>4864811</v>
      </c>
      <c r="D36" s="161" t="s">
        <v>12</v>
      </c>
      <c r="E36" s="250" t="s">
        <v>339</v>
      </c>
      <c r="F36" s="162">
        <v>200</v>
      </c>
      <c r="G36" s="443">
        <v>427</v>
      </c>
      <c r="H36" s="332">
        <v>426</v>
      </c>
      <c r="I36" s="418">
        <f>G36-H36</f>
        <v>1</v>
      </c>
      <c r="J36" s="418">
        <f>$F36*I36</f>
        <v>200</v>
      </c>
      <c r="K36" s="418">
        <f>J36/1000000</f>
        <v>0.0002</v>
      </c>
      <c r="L36" s="443">
        <v>2345</v>
      </c>
      <c r="M36" s="332">
        <v>1453</v>
      </c>
      <c r="N36" s="415">
        <f>L36-M36</f>
        <v>892</v>
      </c>
      <c r="O36" s="415">
        <f>$F36*N36</f>
        <v>178400</v>
      </c>
      <c r="P36" s="415">
        <f>O36/1000000</f>
        <v>0.1784</v>
      </c>
      <c r="Q36" s="462"/>
    </row>
    <row r="37" spans="1:17" ht="18" customHeight="1">
      <c r="A37" s="155">
        <v>26</v>
      </c>
      <c r="B37" s="159" t="s">
        <v>397</v>
      </c>
      <c r="C37" s="157">
        <v>4864961</v>
      </c>
      <c r="D37" s="161" t="s">
        <v>12</v>
      </c>
      <c r="E37" s="250" t="s">
        <v>339</v>
      </c>
      <c r="F37" s="162">
        <v>1000</v>
      </c>
      <c r="G37" s="443">
        <v>994187</v>
      </c>
      <c r="H37" s="332">
        <v>994189</v>
      </c>
      <c r="I37" s="469">
        <f>G37-H37</f>
        <v>-2</v>
      </c>
      <c r="J37" s="469">
        <f>$F37*I37</f>
        <v>-2000</v>
      </c>
      <c r="K37" s="469">
        <f>J37/1000000</f>
        <v>-0.002</v>
      </c>
      <c r="L37" s="443">
        <v>999645</v>
      </c>
      <c r="M37" s="332">
        <v>999693</v>
      </c>
      <c r="N37" s="268">
        <f>L37-M37</f>
        <v>-48</v>
      </c>
      <c r="O37" s="268">
        <f>$F37*N37</f>
        <v>-48000</v>
      </c>
      <c r="P37" s="268">
        <f>O37/1000000</f>
        <v>-0.048</v>
      </c>
      <c r="Q37" s="452"/>
    </row>
    <row r="38" spans="1:17" ht="18" customHeight="1">
      <c r="A38" s="155"/>
      <c r="B38" s="164" t="s">
        <v>183</v>
      </c>
      <c r="C38" s="157"/>
      <c r="D38" s="161"/>
      <c r="E38" s="250"/>
      <c r="F38" s="162"/>
      <c r="G38" s="102"/>
      <c r="H38" s="390"/>
      <c r="I38" s="418"/>
      <c r="J38" s="418"/>
      <c r="K38" s="418"/>
      <c r="L38" s="391"/>
      <c r="M38" s="390"/>
      <c r="N38" s="415"/>
      <c r="O38" s="415"/>
      <c r="P38" s="415"/>
      <c r="Q38" s="488"/>
    </row>
    <row r="39" spans="1:17" ht="17.25" customHeight="1">
      <c r="A39" s="155">
        <v>27</v>
      </c>
      <c r="B39" s="156" t="s">
        <v>388</v>
      </c>
      <c r="C39" s="157">
        <v>4864892</v>
      </c>
      <c r="D39" s="161" t="s">
        <v>12</v>
      </c>
      <c r="E39" s="250" t="s">
        <v>339</v>
      </c>
      <c r="F39" s="162">
        <v>-500</v>
      </c>
      <c r="G39" s="331">
        <v>999028</v>
      </c>
      <c r="H39" s="332">
        <v>999028</v>
      </c>
      <c r="I39" s="418">
        <f>G39-H39</f>
        <v>0</v>
      </c>
      <c r="J39" s="418">
        <f>$F39*I39</f>
        <v>0</v>
      </c>
      <c r="K39" s="418">
        <f>J39/1000000</f>
        <v>0</v>
      </c>
      <c r="L39" s="331">
        <v>16662</v>
      </c>
      <c r="M39" s="332">
        <v>16662</v>
      </c>
      <c r="N39" s="415">
        <f>L39-M39</f>
        <v>0</v>
      </c>
      <c r="O39" s="415">
        <f>$F39*N39</f>
        <v>0</v>
      </c>
      <c r="P39" s="415">
        <f>O39/1000000</f>
        <v>0</v>
      </c>
      <c r="Q39" s="488"/>
    </row>
    <row r="40" spans="1:17" ht="17.25" customHeight="1">
      <c r="A40" s="155">
        <v>28</v>
      </c>
      <c r="B40" s="156" t="s">
        <v>391</v>
      </c>
      <c r="C40" s="157">
        <v>4865048</v>
      </c>
      <c r="D40" s="161" t="s">
        <v>12</v>
      </c>
      <c r="E40" s="250" t="s">
        <v>339</v>
      </c>
      <c r="F40" s="160">
        <v>-250</v>
      </c>
      <c r="G40" s="331">
        <v>999862</v>
      </c>
      <c r="H40" s="332">
        <v>999862</v>
      </c>
      <c r="I40" s="469">
        <f>G40-H40</f>
        <v>0</v>
      </c>
      <c r="J40" s="469">
        <f>$F40*I40</f>
        <v>0</v>
      </c>
      <c r="K40" s="469">
        <f>J40/1000000</f>
        <v>0</v>
      </c>
      <c r="L40" s="331">
        <v>999849</v>
      </c>
      <c r="M40" s="332">
        <v>999849</v>
      </c>
      <c r="N40" s="268">
        <f>L40-M40</f>
        <v>0</v>
      </c>
      <c r="O40" s="268">
        <f>$F40*N40</f>
        <v>0</v>
      </c>
      <c r="P40" s="268">
        <f>O40/1000000</f>
        <v>0</v>
      </c>
      <c r="Q40" s="488"/>
    </row>
    <row r="41" spans="1:17" ht="17.25" customHeight="1">
      <c r="A41" s="155">
        <v>29</v>
      </c>
      <c r="B41" s="156" t="s">
        <v>116</v>
      </c>
      <c r="C41" s="157">
        <v>4902508</v>
      </c>
      <c r="D41" s="161" t="s">
        <v>12</v>
      </c>
      <c r="E41" s="250" t="s">
        <v>339</v>
      </c>
      <c r="F41" s="157">
        <v>-833.33</v>
      </c>
      <c r="G41" s="331">
        <v>2</v>
      </c>
      <c r="H41" s="332">
        <v>2</v>
      </c>
      <c r="I41" s="418">
        <f>G41-H41</f>
        <v>0</v>
      </c>
      <c r="J41" s="418">
        <f>$F41*I41</f>
        <v>0</v>
      </c>
      <c r="K41" s="418">
        <f>J41/1000000</f>
        <v>0</v>
      </c>
      <c r="L41" s="331">
        <v>999580</v>
      </c>
      <c r="M41" s="332">
        <v>999580</v>
      </c>
      <c r="N41" s="415">
        <f>L41-M41</f>
        <v>0</v>
      </c>
      <c r="O41" s="415">
        <f>$F41*N41</f>
        <v>0</v>
      </c>
      <c r="P41" s="415">
        <f>O41/1000000</f>
        <v>0</v>
      </c>
      <c r="Q41" s="488"/>
    </row>
    <row r="42" spans="1:17" ht="16.5" customHeight="1" thickBot="1">
      <c r="A42" s="155"/>
      <c r="B42" s="446"/>
      <c r="C42" s="446"/>
      <c r="D42" s="446"/>
      <c r="E42" s="446"/>
      <c r="F42" s="171"/>
      <c r="G42" s="172"/>
      <c r="H42" s="446"/>
      <c r="I42" s="446"/>
      <c r="J42" s="446"/>
      <c r="K42" s="171"/>
      <c r="L42" s="172"/>
      <c r="M42" s="446"/>
      <c r="N42" s="446"/>
      <c r="O42" s="446"/>
      <c r="P42" s="171"/>
      <c r="Q42" s="172"/>
    </row>
    <row r="43" spans="1:17" ht="18" customHeight="1" thickTop="1">
      <c r="A43" s="154"/>
      <c r="B43" s="156"/>
      <c r="C43" s="157"/>
      <c r="D43" s="158"/>
      <c r="E43" s="250"/>
      <c r="F43" s="157"/>
      <c r="G43" s="157"/>
      <c r="H43" s="390"/>
      <c r="I43" s="390"/>
      <c r="J43" s="390"/>
      <c r="K43" s="390"/>
      <c r="L43" s="504"/>
      <c r="M43" s="390"/>
      <c r="N43" s="390"/>
      <c r="O43" s="390"/>
      <c r="P43" s="390"/>
      <c r="Q43" s="463"/>
    </row>
    <row r="44" spans="1:17" ht="21" customHeight="1" thickBot="1">
      <c r="A44" s="175"/>
      <c r="B44" s="392"/>
      <c r="C44" s="168"/>
      <c r="D44" s="170"/>
      <c r="E44" s="167"/>
      <c r="F44" s="168"/>
      <c r="G44" s="168"/>
      <c r="H44" s="505"/>
      <c r="I44" s="505"/>
      <c r="J44" s="505"/>
      <c r="K44" s="505"/>
      <c r="L44" s="505"/>
      <c r="M44" s="505"/>
      <c r="N44" s="505"/>
      <c r="O44" s="505"/>
      <c r="P44" s="505"/>
      <c r="Q44" s="506" t="str">
        <f>NDPL!Q1</f>
        <v>AUGUST-2018</v>
      </c>
    </row>
    <row r="45" spans="1:17" ht="21.75" customHeight="1" thickTop="1">
      <c r="A45" s="152"/>
      <c r="B45" s="395" t="s">
        <v>341</v>
      </c>
      <c r="C45" s="157"/>
      <c r="D45" s="158"/>
      <c r="E45" s="250"/>
      <c r="F45" s="157"/>
      <c r="G45" s="396"/>
      <c r="H45" s="390"/>
      <c r="I45" s="390"/>
      <c r="J45" s="390"/>
      <c r="K45" s="390"/>
      <c r="L45" s="396"/>
      <c r="M45" s="390"/>
      <c r="N45" s="390"/>
      <c r="O45" s="390"/>
      <c r="P45" s="507"/>
      <c r="Q45" s="508"/>
    </row>
    <row r="46" spans="1:17" ht="21" customHeight="1">
      <c r="A46" s="155"/>
      <c r="B46" s="445" t="s">
        <v>381</v>
      </c>
      <c r="C46" s="157"/>
      <c r="D46" s="158"/>
      <c r="E46" s="250"/>
      <c r="F46" s="157"/>
      <c r="G46" s="102"/>
      <c r="H46" s="390"/>
      <c r="I46" s="390"/>
      <c r="J46" s="390"/>
      <c r="K46" s="390"/>
      <c r="L46" s="102"/>
      <c r="M46" s="390"/>
      <c r="N46" s="390"/>
      <c r="O46" s="390"/>
      <c r="P46" s="390"/>
      <c r="Q46" s="509"/>
    </row>
    <row r="47" spans="1:17" ht="18">
      <c r="A47" s="155">
        <v>30</v>
      </c>
      <c r="B47" s="156" t="s">
        <v>382</v>
      </c>
      <c r="C47" s="157">
        <v>4864910</v>
      </c>
      <c r="D47" s="161" t="s">
        <v>12</v>
      </c>
      <c r="E47" s="250" t="s">
        <v>339</v>
      </c>
      <c r="F47" s="157">
        <v>-1000</v>
      </c>
      <c r="G47" s="443">
        <v>999923</v>
      </c>
      <c r="H47" s="332">
        <v>999923</v>
      </c>
      <c r="I47" s="415">
        <f>G47-H47</f>
        <v>0</v>
      </c>
      <c r="J47" s="415">
        <f>$F47*I47</f>
        <v>0</v>
      </c>
      <c r="K47" s="415">
        <f>J47/1000000</f>
        <v>0</v>
      </c>
      <c r="L47" s="443">
        <v>995062</v>
      </c>
      <c r="M47" s="332">
        <v>996510</v>
      </c>
      <c r="N47" s="415">
        <f>L47-M47</f>
        <v>-1448</v>
      </c>
      <c r="O47" s="415">
        <f>$F47*N47</f>
        <v>1448000</v>
      </c>
      <c r="P47" s="415">
        <f>O47/1000000</f>
        <v>1.448</v>
      </c>
      <c r="Q47" s="510"/>
    </row>
    <row r="48" spans="1:17" ht="18">
      <c r="A48" s="155">
        <v>31</v>
      </c>
      <c r="B48" s="156" t="s">
        <v>393</v>
      </c>
      <c r="C48" s="157">
        <v>5128457</v>
      </c>
      <c r="D48" s="161" t="s">
        <v>12</v>
      </c>
      <c r="E48" s="250" t="s">
        <v>339</v>
      </c>
      <c r="F48" s="157">
        <v>-500</v>
      </c>
      <c r="G48" s="443">
        <v>961634</v>
      </c>
      <c r="H48" s="332">
        <v>961634</v>
      </c>
      <c r="I48" s="274">
        <f>G48-H48</f>
        <v>0</v>
      </c>
      <c r="J48" s="274">
        <f>$F48*I48</f>
        <v>0</v>
      </c>
      <c r="K48" s="274">
        <f>J48/1000000</f>
        <v>0</v>
      </c>
      <c r="L48" s="443">
        <v>988065</v>
      </c>
      <c r="M48" s="332">
        <v>991027</v>
      </c>
      <c r="N48" s="274">
        <f>L48-M48</f>
        <v>-2962</v>
      </c>
      <c r="O48" s="274">
        <f>$F48*N48</f>
        <v>1481000</v>
      </c>
      <c r="P48" s="274">
        <f>O48/1000000</f>
        <v>1.481</v>
      </c>
      <c r="Q48" s="510"/>
    </row>
    <row r="49" spans="1:17" ht="18">
      <c r="A49" s="155"/>
      <c r="B49" s="445" t="s">
        <v>385</v>
      </c>
      <c r="C49" s="157"/>
      <c r="D49" s="161"/>
      <c r="E49" s="250"/>
      <c r="F49" s="157"/>
      <c r="G49" s="331"/>
      <c r="H49" s="332"/>
      <c r="I49" s="415"/>
      <c r="J49" s="415"/>
      <c r="K49" s="415"/>
      <c r="L49" s="331"/>
      <c r="M49" s="332"/>
      <c r="N49" s="415"/>
      <c r="O49" s="415"/>
      <c r="P49" s="415"/>
      <c r="Q49" s="510"/>
    </row>
    <row r="50" spans="1:17" ht="18">
      <c r="A50" s="155">
        <v>32</v>
      </c>
      <c r="B50" s="156" t="s">
        <v>382</v>
      </c>
      <c r="C50" s="157">
        <v>4864891</v>
      </c>
      <c r="D50" s="161" t="s">
        <v>12</v>
      </c>
      <c r="E50" s="250" t="s">
        <v>339</v>
      </c>
      <c r="F50" s="157">
        <v>-2000</v>
      </c>
      <c r="G50" s="443">
        <v>998705</v>
      </c>
      <c r="H50" s="332">
        <v>998814</v>
      </c>
      <c r="I50" s="415">
        <f>G50-H50</f>
        <v>-109</v>
      </c>
      <c r="J50" s="415">
        <f>$F50*I50</f>
        <v>218000</v>
      </c>
      <c r="K50" s="415">
        <f>J50/1000000</f>
        <v>0.218</v>
      </c>
      <c r="L50" s="443">
        <v>998656</v>
      </c>
      <c r="M50" s="332">
        <v>998659</v>
      </c>
      <c r="N50" s="415">
        <f>L50-M50</f>
        <v>-3</v>
      </c>
      <c r="O50" s="415">
        <f>$F50*N50</f>
        <v>6000</v>
      </c>
      <c r="P50" s="415">
        <f>O50/1000000</f>
        <v>0.006</v>
      </c>
      <c r="Q50" s="510"/>
    </row>
    <row r="51" spans="1:17" ht="18">
      <c r="A51" s="155">
        <v>33</v>
      </c>
      <c r="B51" s="156" t="s">
        <v>393</v>
      </c>
      <c r="C51" s="157">
        <v>4864925</v>
      </c>
      <c r="D51" s="161" t="s">
        <v>12</v>
      </c>
      <c r="E51" s="250" t="s">
        <v>339</v>
      </c>
      <c r="F51" s="157">
        <v>-1000</v>
      </c>
      <c r="G51" s="443">
        <v>988618</v>
      </c>
      <c r="H51" s="332">
        <v>988865</v>
      </c>
      <c r="I51" s="415">
        <f>G51-H51</f>
        <v>-247</v>
      </c>
      <c r="J51" s="415">
        <f>$F51*I51</f>
        <v>247000</v>
      </c>
      <c r="K51" s="415">
        <f>J51/1000000</f>
        <v>0.247</v>
      </c>
      <c r="L51" s="443">
        <v>997199</v>
      </c>
      <c r="M51" s="332">
        <v>997205</v>
      </c>
      <c r="N51" s="415">
        <f>L51-M51</f>
        <v>-6</v>
      </c>
      <c r="O51" s="415">
        <f>$F51*N51</f>
        <v>6000</v>
      </c>
      <c r="P51" s="415">
        <f>O51/1000000</f>
        <v>0.006</v>
      </c>
      <c r="Q51" s="510"/>
    </row>
    <row r="52" spans="1:17" ht="18" customHeight="1">
      <c r="A52" s="155"/>
      <c r="B52" s="163" t="s">
        <v>184</v>
      </c>
      <c r="C52" s="157"/>
      <c r="D52" s="158"/>
      <c r="E52" s="250"/>
      <c r="F52" s="162"/>
      <c r="G52" s="102"/>
      <c r="H52" s="390"/>
      <c r="I52" s="390"/>
      <c r="J52" s="390"/>
      <c r="K52" s="390"/>
      <c r="L52" s="391"/>
      <c r="M52" s="390"/>
      <c r="N52" s="390"/>
      <c r="O52" s="390"/>
      <c r="P52" s="390"/>
      <c r="Q52" s="455"/>
    </row>
    <row r="53" spans="1:17" ht="18">
      <c r="A53" s="155">
        <v>34</v>
      </c>
      <c r="B53" s="165" t="s">
        <v>206</v>
      </c>
      <c r="C53" s="157">
        <v>4865133</v>
      </c>
      <c r="D53" s="161" t="s">
        <v>12</v>
      </c>
      <c r="E53" s="250" t="s">
        <v>339</v>
      </c>
      <c r="F53" s="162">
        <v>100</v>
      </c>
      <c r="G53" s="331">
        <v>435982</v>
      </c>
      <c r="H53" s="332">
        <v>435981</v>
      </c>
      <c r="I53" s="415">
        <f>G53-H53</f>
        <v>1</v>
      </c>
      <c r="J53" s="415">
        <f>$F53*I53</f>
        <v>100</v>
      </c>
      <c r="K53" s="415">
        <f>J53/1000000</f>
        <v>0.0001</v>
      </c>
      <c r="L53" s="331">
        <v>46864</v>
      </c>
      <c r="M53" s="332">
        <v>47005</v>
      </c>
      <c r="N53" s="415">
        <f>L53-M53</f>
        <v>-141</v>
      </c>
      <c r="O53" s="415">
        <f>$F53*N53</f>
        <v>-14100</v>
      </c>
      <c r="P53" s="415">
        <f>O53/1000000</f>
        <v>-0.0141</v>
      </c>
      <c r="Q53" s="455"/>
    </row>
    <row r="54" spans="1:17" ht="18" customHeight="1">
      <c r="A54" s="155"/>
      <c r="B54" s="163" t="s">
        <v>186</v>
      </c>
      <c r="C54" s="157"/>
      <c r="D54" s="161"/>
      <c r="E54" s="250"/>
      <c r="F54" s="162"/>
      <c r="G54" s="102"/>
      <c r="H54" s="390"/>
      <c r="I54" s="415"/>
      <c r="J54" s="415"/>
      <c r="K54" s="415"/>
      <c r="L54" s="391"/>
      <c r="M54" s="390"/>
      <c r="N54" s="415"/>
      <c r="O54" s="415"/>
      <c r="P54" s="415"/>
      <c r="Q54" s="455"/>
    </row>
    <row r="55" spans="1:17" ht="18" customHeight="1">
      <c r="A55" s="155">
        <v>35</v>
      </c>
      <c r="B55" s="156" t="s">
        <v>173</v>
      </c>
      <c r="C55" s="157">
        <v>4902554</v>
      </c>
      <c r="D55" s="161" t="s">
        <v>12</v>
      </c>
      <c r="E55" s="250" t="s">
        <v>339</v>
      </c>
      <c r="F55" s="162">
        <v>75</v>
      </c>
      <c r="G55" s="443">
        <v>0</v>
      </c>
      <c r="H55" s="332">
        <v>0</v>
      </c>
      <c r="I55" s="415">
        <f>G55-H55</f>
        <v>0</v>
      </c>
      <c r="J55" s="415">
        <f>$F55*I55</f>
        <v>0</v>
      </c>
      <c r="K55" s="415">
        <f>J55/1000000</f>
        <v>0</v>
      </c>
      <c r="L55" s="443">
        <v>0</v>
      </c>
      <c r="M55" s="332">
        <v>0</v>
      </c>
      <c r="N55" s="415">
        <f>L55-M55</f>
        <v>0</v>
      </c>
      <c r="O55" s="415">
        <f>$F55*N55</f>
        <v>0</v>
      </c>
      <c r="P55" s="415">
        <f>O55/1000000</f>
        <v>0</v>
      </c>
      <c r="Q55" s="467"/>
    </row>
    <row r="56" spans="1:17" ht="18" customHeight="1">
      <c r="A56" s="155"/>
      <c r="B56" s="163" t="s">
        <v>167</v>
      </c>
      <c r="C56" s="157"/>
      <c r="D56" s="161"/>
      <c r="E56" s="250"/>
      <c r="F56" s="162"/>
      <c r="G56" s="102"/>
      <c r="H56" s="390"/>
      <c r="I56" s="415"/>
      <c r="J56" s="415"/>
      <c r="K56" s="415"/>
      <c r="L56" s="391"/>
      <c r="M56" s="390"/>
      <c r="N56" s="415"/>
      <c r="O56" s="415"/>
      <c r="P56" s="415"/>
      <c r="Q56" s="455"/>
    </row>
    <row r="57" spans="1:17" ht="18" customHeight="1">
      <c r="A57" s="155">
        <v>36</v>
      </c>
      <c r="B57" s="156" t="s">
        <v>180</v>
      </c>
      <c r="C57" s="157">
        <v>4865093</v>
      </c>
      <c r="D57" s="161" t="s">
        <v>12</v>
      </c>
      <c r="E57" s="250" t="s">
        <v>339</v>
      </c>
      <c r="F57" s="162">
        <v>100</v>
      </c>
      <c r="G57" s="443">
        <v>97770</v>
      </c>
      <c r="H57" s="332">
        <v>97208</v>
      </c>
      <c r="I57" s="415">
        <f>G57-H57</f>
        <v>562</v>
      </c>
      <c r="J57" s="415">
        <f>$F57*I57</f>
        <v>56200</v>
      </c>
      <c r="K57" s="415">
        <f>J57/1000000</f>
        <v>0.0562</v>
      </c>
      <c r="L57" s="443">
        <v>74098</v>
      </c>
      <c r="M57" s="332">
        <v>74079</v>
      </c>
      <c r="N57" s="415">
        <f>L57-M57</f>
        <v>19</v>
      </c>
      <c r="O57" s="415">
        <f>$F57*N57</f>
        <v>1900</v>
      </c>
      <c r="P57" s="415">
        <f>O57/1000000</f>
        <v>0.0019</v>
      </c>
      <c r="Q57" s="455"/>
    </row>
    <row r="58" spans="1:17" ht="19.5" customHeight="1">
      <c r="A58" s="155">
        <v>37</v>
      </c>
      <c r="B58" s="159" t="s">
        <v>181</v>
      </c>
      <c r="C58" s="157">
        <v>4865094</v>
      </c>
      <c r="D58" s="161" t="s">
        <v>12</v>
      </c>
      <c r="E58" s="250" t="s">
        <v>339</v>
      </c>
      <c r="F58" s="162">
        <v>100</v>
      </c>
      <c r="G58" s="443">
        <v>107471</v>
      </c>
      <c r="H58" s="332">
        <v>106654</v>
      </c>
      <c r="I58" s="415">
        <f>G58-H58</f>
        <v>817</v>
      </c>
      <c r="J58" s="415">
        <f>$F58*I58</f>
        <v>81700</v>
      </c>
      <c r="K58" s="415">
        <f>J58/1000000</f>
        <v>0.0817</v>
      </c>
      <c r="L58" s="443">
        <v>77493</v>
      </c>
      <c r="M58" s="332">
        <v>77445</v>
      </c>
      <c r="N58" s="415">
        <f>L58-M58</f>
        <v>48</v>
      </c>
      <c r="O58" s="415">
        <f>$F58*N58</f>
        <v>4800</v>
      </c>
      <c r="P58" s="415">
        <f>O58/1000000</f>
        <v>0.0048</v>
      </c>
      <c r="Q58" s="455"/>
    </row>
    <row r="59" spans="1:17" ht="22.5" customHeight="1">
      <c r="A59" s="155">
        <v>38</v>
      </c>
      <c r="B59" s="165" t="s">
        <v>205</v>
      </c>
      <c r="C59" s="157">
        <v>5269199</v>
      </c>
      <c r="D59" s="161" t="s">
        <v>12</v>
      </c>
      <c r="E59" s="250" t="s">
        <v>339</v>
      </c>
      <c r="F59" s="162">
        <v>100</v>
      </c>
      <c r="G59" s="443">
        <v>28118</v>
      </c>
      <c r="H59" s="444">
        <v>28118</v>
      </c>
      <c r="I59" s="418">
        <f>G59-H59</f>
        <v>0</v>
      </c>
      <c r="J59" s="418">
        <f>$F59*I59</f>
        <v>0</v>
      </c>
      <c r="K59" s="418">
        <f>J59/1000000</f>
        <v>0</v>
      </c>
      <c r="L59" s="443">
        <v>59172</v>
      </c>
      <c r="M59" s="444">
        <v>52068</v>
      </c>
      <c r="N59" s="418">
        <f>L59-M59</f>
        <v>7104</v>
      </c>
      <c r="O59" s="418">
        <f>$F59*N59</f>
        <v>710400</v>
      </c>
      <c r="P59" s="418">
        <f>O59/1000000</f>
        <v>0.7104</v>
      </c>
      <c r="Q59" s="621"/>
    </row>
    <row r="60" spans="1:17" ht="19.5" customHeight="1">
      <c r="A60" s="155"/>
      <c r="B60" s="163" t="s">
        <v>173</v>
      </c>
      <c r="C60" s="157"/>
      <c r="D60" s="161"/>
      <c r="E60" s="158"/>
      <c r="F60" s="162"/>
      <c r="G60" s="331"/>
      <c r="H60" s="332"/>
      <c r="I60" s="415"/>
      <c r="J60" s="415"/>
      <c r="K60" s="415"/>
      <c r="L60" s="391"/>
      <c r="M60" s="390"/>
      <c r="N60" s="415"/>
      <c r="O60" s="415"/>
      <c r="P60" s="415"/>
      <c r="Q60" s="455"/>
    </row>
    <row r="61" spans="1:17" ht="13.5" thickBot="1">
      <c r="A61" s="155">
        <v>39</v>
      </c>
      <c r="B61" s="156" t="s">
        <v>174</v>
      </c>
      <c r="C61" s="168">
        <v>4865151</v>
      </c>
      <c r="D61" s="169" t="s">
        <v>12</v>
      </c>
      <c r="E61" s="170" t="s">
        <v>13</v>
      </c>
      <c r="F61" s="175">
        <v>100</v>
      </c>
      <c r="G61" s="751">
        <v>5565</v>
      </c>
      <c r="H61" s="175">
        <v>3106</v>
      </c>
      <c r="I61" s="175">
        <f>G61-H61</f>
        <v>2459</v>
      </c>
      <c r="J61" s="175">
        <f>$F61*I61</f>
        <v>245900</v>
      </c>
      <c r="K61" s="175">
        <f>J61/1000000</f>
        <v>0.2459</v>
      </c>
      <c r="L61" s="166">
        <v>276</v>
      </c>
      <c r="M61" s="175">
        <v>276</v>
      </c>
      <c r="N61" s="175">
        <f>L61-M61</f>
        <v>0</v>
      </c>
      <c r="O61" s="175">
        <f>$F61*N61</f>
        <v>0</v>
      </c>
      <c r="P61" s="175">
        <f>O61/1000000</f>
        <v>0</v>
      </c>
      <c r="Q61" s="511"/>
    </row>
    <row r="62" spans="1:20" s="494" customFormat="1" ht="15.75" customHeight="1" thickBot="1" thickTop="1">
      <c r="A62" s="166"/>
      <c r="B62" s="446"/>
      <c r="R62" s="252"/>
      <c r="S62" s="252"/>
      <c r="T62" s="252"/>
    </row>
    <row r="63" spans="1:20" ht="15.75" customHeight="1" thickTop="1">
      <c r="A63" s="512"/>
      <c r="B63" s="512"/>
      <c r="C63" s="512"/>
      <c r="D63" s="512"/>
      <c r="E63" s="512"/>
      <c r="F63" s="512"/>
      <c r="G63" s="512"/>
      <c r="H63" s="512"/>
      <c r="I63" s="512"/>
      <c r="J63" s="512"/>
      <c r="K63" s="512"/>
      <c r="L63" s="512"/>
      <c r="M63" s="512"/>
      <c r="N63" s="512"/>
      <c r="O63" s="512"/>
      <c r="P63" s="512"/>
      <c r="Q63" s="89"/>
      <c r="R63" s="89"/>
      <c r="S63" s="89"/>
      <c r="T63" s="89"/>
    </row>
    <row r="64" spans="1:20" ht="24" thickBot="1">
      <c r="A64" s="388" t="s">
        <v>357</v>
      </c>
      <c r="G64" s="491"/>
      <c r="H64" s="491"/>
      <c r="I64" s="45" t="s">
        <v>386</v>
      </c>
      <c r="J64" s="491"/>
      <c r="K64" s="491"/>
      <c r="L64" s="491"/>
      <c r="M64" s="491"/>
      <c r="N64" s="45" t="s">
        <v>387</v>
      </c>
      <c r="O64" s="491"/>
      <c r="P64" s="491"/>
      <c r="R64" s="89"/>
      <c r="S64" s="89"/>
      <c r="T64" s="89"/>
    </row>
    <row r="65" spans="1:20" ht="39.75" thickBot="1" thickTop="1">
      <c r="A65" s="513" t="s">
        <v>8</v>
      </c>
      <c r="B65" s="514" t="s">
        <v>9</v>
      </c>
      <c r="C65" s="515" t="s">
        <v>1</v>
      </c>
      <c r="D65" s="515" t="s">
        <v>2</v>
      </c>
      <c r="E65" s="515" t="s">
        <v>3</v>
      </c>
      <c r="F65" s="515" t="s">
        <v>10</v>
      </c>
      <c r="G65" s="513" t="str">
        <f>G5</f>
        <v>FINAL READING 31/08/2018</v>
      </c>
      <c r="H65" s="515" t="str">
        <f>H5</f>
        <v>INTIAL READING 01/08/2018</v>
      </c>
      <c r="I65" s="515" t="s">
        <v>4</v>
      </c>
      <c r="J65" s="515" t="s">
        <v>5</v>
      </c>
      <c r="K65" s="515" t="s">
        <v>6</v>
      </c>
      <c r="L65" s="513" t="str">
        <f>G65</f>
        <v>FINAL READING 31/08/2018</v>
      </c>
      <c r="M65" s="515" t="str">
        <f>H65</f>
        <v>INTIAL READING 01/08/2018</v>
      </c>
      <c r="N65" s="515" t="s">
        <v>4</v>
      </c>
      <c r="O65" s="515" t="s">
        <v>5</v>
      </c>
      <c r="P65" s="515" t="s">
        <v>6</v>
      </c>
      <c r="Q65" s="516" t="s">
        <v>302</v>
      </c>
      <c r="R65" s="89"/>
      <c r="S65" s="89"/>
      <c r="T65" s="89"/>
    </row>
    <row r="66" spans="1:20" ht="15.75" customHeight="1" thickTop="1">
      <c r="A66" s="517"/>
      <c r="B66" s="445" t="s">
        <v>381</v>
      </c>
      <c r="C66" s="518"/>
      <c r="D66" s="518"/>
      <c r="E66" s="518"/>
      <c r="F66" s="519"/>
      <c r="G66" s="518"/>
      <c r="H66" s="518"/>
      <c r="I66" s="518"/>
      <c r="J66" s="518"/>
      <c r="K66" s="519"/>
      <c r="L66" s="518"/>
      <c r="M66" s="518"/>
      <c r="N66" s="518"/>
      <c r="O66" s="518"/>
      <c r="P66" s="518"/>
      <c r="Q66" s="520"/>
      <c r="R66" s="89"/>
      <c r="S66" s="89"/>
      <c r="T66" s="89"/>
    </row>
    <row r="67" spans="1:20" ht="15.75" customHeight="1">
      <c r="A67" s="155">
        <v>1</v>
      </c>
      <c r="B67" s="156" t="s">
        <v>427</v>
      </c>
      <c r="C67" s="157">
        <v>5295127</v>
      </c>
      <c r="D67" s="338" t="s">
        <v>12</v>
      </c>
      <c r="E67" s="317" t="s">
        <v>339</v>
      </c>
      <c r="F67" s="162">
        <v>-100</v>
      </c>
      <c r="G67" s="331">
        <v>344184</v>
      </c>
      <c r="H67" s="332">
        <v>344184</v>
      </c>
      <c r="I67" s="268">
        <f>G67-H67</f>
        <v>0</v>
      </c>
      <c r="J67" s="268">
        <f>$F67*I67</f>
        <v>0</v>
      </c>
      <c r="K67" s="268">
        <f>J67/1000000</f>
        <v>0</v>
      </c>
      <c r="L67" s="331">
        <v>998990</v>
      </c>
      <c r="M67" s="332">
        <v>991200</v>
      </c>
      <c r="N67" s="268">
        <f>L67-M67</f>
        <v>7790</v>
      </c>
      <c r="O67" s="268">
        <f>$F67*N67</f>
        <v>-779000</v>
      </c>
      <c r="P67" s="268">
        <f>O67/1000000</f>
        <v>-0.779</v>
      </c>
      <c r="Q67" s="467"/>
      <c r="R67" s="89"/>
      <c r="S67" s="89"/>
      <c r="T67" s="89"/>
    </row>
    <row r="68" spans="1:20" ht="15.75" customHeight="1">
      <c r="A68" s="155">
        <v>2</v>
      </c>
      <c r="B68" s="156" t="s">
        <v>430</v>
      </c>
      <c r="C68" s="157">
        <v>5128400</v>
      </c>
      <c r="D68" s="338" t="s">
        <v>12</v>
      </c>
      <c r="E68" s="317" t="s">
        <v>339</v>
      </c>
      <c r="F68" s="162">
        <v>-1000</v>
      </c>
      <c r="G68" s="331">
        <v>4640</v>
      </c>
      <c r="H68" s="332">
        <v>4640</v>
      </c>
      <c r="I68" s="268">
        <f>G68-H68</f>
        <v>0</v>
      </c>
      <c r="J68" s="268">
        <f>$F68*I68</f>
        <v>0</v>
      </c>
      <c r="K68" s="268">
        <f>J68/1000000</f>
        <v>0</v>
      </c>
      <c r="L68" s="331">
        <v>1444</v>
      </c>
      <c r="M68" s="332">
        <v>889</v>
      </c>
      <c r="N68" s="268">
        <f>L68-M68</f>
        <v>555</v>
      </c>
      <c r="O68" s="268">
        <f>$F68*N68</f>
        <v>-555000</v>
      </c>
      <c r="P68" s="268">
        <f>O68/1000000</f>
        <v>-0.555</v>
      </c>
      <c r="Q68" s="467"/>
      <c r="R68" s="89"/>
      <c r="S68" s="89"/>
      <c r="T68" s="89"/>
    </row>
    <row r="69" spans="1:20" ht="15.75" customHeight="1">
      <c r="A69" s="521"/>
      <c r="B69" s="307" t="s">
        <v>354</v>
      </c>
      <c r="C69" s="325"/>
      <c r="D69" s="338"/>
      <c r="E69" s="317"/>
      <c r="F69" s="162"/>
      <c r="G69" s="159"/>
      <c r="H69" s="159"/>
      <c r="I69" s="159"/>
      <c r="J69" s="159"/>
      <c r="K69" s="159"/>
      <c r="L69" s="521"/>
      <c r="M69" s="159"/>
      <c r="N69" s="159"/>
      <c r="O69" s="159"/>
      <c r="P69" s="159"/>
      <c r="Q69" s="467"/>
      <c r="R69" s="89"/>
      <c r="S69" s="89"/>
      <c r="T69" s="89"/>
    </row>
    <row r="70" spans="1:20" ht="15.75" customHeight="1">
      <c r="A70" s="155">
        <v>3</v>
      </c>
      <c r="B70" s="156" t="s">
        <v>355</v>
      </c>
      <c r="C70" s="157">
        <v>4902555</v>
      </c>
      <c r="D70" s="338" t="s">
        <v>12</v>
      </c>
      <c r="E70" s="317" t="s">
        <v>339</v>
      </c>
      <c r="F70" s="162">
        <v>-75</v>
      </c>
      <c r="G70" s="331">
        <v>10275</v>
      </c>
      <c r="H70" s="332">
        <v>10275</v>
      </c>
      <c r="I70" s="268">
        <f>G70-H70</f>
        <v>0</v>
      </c>
      <c r="J70" s="268">
        <f>$F70*I70</f>
        <v>0</v>
      </c>
      <c r="K70" s="268">
        <f>J70/1000000</f>
        <v>0</v>
      </c>
      <c r="L70" s="331">
        <v>17012</v>
      </c>
      <c r="M70" s="332">
        <v>16483</v>
      </c>
      <c r="N70" s="268">
        <f>L70-M70</f>
        <v>529</v>
      </c>
      <c r="O70" s="268">
        <f>$F70*N70</f>
        <v>-39675</v>
      </c>
      <c r="P70" s="268">
        <f>O70/1000000</f>
        <v>-0.039675</v>
      </c>
      <c r="Q70" s="467"/>
      <c r="R70" s="89"/>
      <c r="S70" s="89"/>
      <c r="T70" s="89"/>
    </row>
    <row r="71" spans="1:20" s="494" customFormat="1" ht="15.75" customHeight="1" thickBot="1">
      <c r="A71" s="166">
        <v>4</v>
      </c>
      <c r="B71" s="446" t="s">
        <v>356</v>
      </c>
      <c r="C71" s="168">
        <v>4902581</v>
      </c>
      <c r="D71" s="169" t="s">
        <v>12</v>
      </c>
      <c r="E71" s="170" t="s">
        <v>339</v>
      </c>
      <c r="F71" s="175">
        <v>-100</v>
      </c>
      <c r="G71" s="751">
        <v>4868</v>
      </c>
      <c r="H71" s="175">
        <v>4868</v>
      </c>
      <c r="I71" s="175">
        <f>G71-H71</f>
        <v>0</v>
      </c>
      <c r="J71" s="175">
        <f>$F71*I71</f>
        <v>0</v>
      </c>
      <c r="K71" s="175">
        <f>J71/1000000</f>
        <v>0</v>
      </c>
      <c r="L71" s="166">
        <v>9309</v>
      </c>
      <c r="M71" s="175">
        <v>8514</v>
      </c>
      <c r="N71" s="175">
        <f>L71-M71</f>
        <v>795</v>
      </c>
      <c r="O71" s="175">
        <f>$F71*N71</f>
        <v>-79500</v>
      </c>
      <c r="P71" s="175">
        <f>O71/1000000</f>
        <v>-0.0795</v>
      </c>
      <c r="Q71" s="511"/>
      <c r="R71" s="252"/>
      <c r="S71" s="252"/>
      <c r="T71" s="252"/>
    </row>
    <row r="72" spans="1:20" ht="15.75" customHeight="1" thickTop="1">
      <c r="A72" s="512"/>
      <c r="B72" s="512"/>
      <c r="C72" s="512"/>
      <c r="D72" s="512"/>
      <c r="E72" s="512"/>
      <c r="F72" s="512"/>
      <c r="G72" s="512"/>
      <c r="H72" s="512"/>
      <c r="I72" s="512"/>
      <c r="J72" s="512"/>
      <c r="K72" s="512"/>
      <c r="L72" s="512"/>
      <c r="M72" s="512"/>
      <c r="N72" s="512"/>
      <c r="O72" s="512"/>
      <c r="P72" s="512"/>
      <c r="Q72" s="89"/>
      <c r="R72" s="89"/>
      <c r="S72" s="89"/>
      <c r="T72" s="89"/>
    </row>
    <row r="73" spans="1:20" ht="15.75" customHeight="1">
      <c r="A73" s="512"/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89"/>
      <c r="R73" s="89"/>
      <c r="S73" s="89"/>
      <c r="T73" s="89"/>
    </row>
    <row r="74" spans="1:16" ht="25.5" customHeight="1">
      <c r="A74" s="173" t="s">
        <v>331</v>
      </c>
      <c r="B74" s="499"/>
      <c r="C74" s="75"/>
      <c r="D74" s="499"/>
      <c r="E74" s="499"/>
      <c r="F74" s="499"/>
      <c r="G74" s="499"/>
      <c r="H74" s="499"/>
      <c r="I74" s="499"/>
      <c r="J74" s="499"/>
      <c r="K74" s="622">
        <f>SUM(K9:K61)+SUM(K67:K71)-K32</f>
        <v>-0.26480837000000007</v>
      </c>
      <c r="L74" s="623"/>
      <c r="M74" s="623"/>
      <c r="N74" s="623"/>
      <c r="O74" s="623"/>
      <c r="P74" s="622">
        <f>SUM(P9:P61)+SUM(P67:P71)-P32</f>
        <v>3.700496740000001</v>
      </c>
    </row>
    <row r="75" spans="1:16" ht="12.75">
      <c r="A75" s="499"/>
      <c r="B75" s="499"/>
      <c r="C75" s="499"/>
      <c r="D75" s="499"/>
      <c r="E75" s="499"/>
      <c r="F75" s="499"/>
      <c r="G75" s="499"/>
      <c r="H75" s="499"/>
      <c r="I75" s="499"/>
      <c r="J75" s="499"/>
      <c r="K75" s="499"/>
      <c r="L75" s="499"/>
      <c r="M75" s="499"/>
      <c r="N75" s="499"/>
      <c r="O75" s="499"/>
      <c r="P75" s="499"/>
    </row>
    <row r="76" spans="1:16" ht="9.75" customHeight="1">
      <c r="A76" s="499"/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</row>
    <row r="77" spans="1:16" ht="12.75" hidden="1">
      <c r="A77" s="499"/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</row>
    <row r="78" spans="1:16" ht="23.25" customHeight="1" thickBot="1">
      <c r="A78" s="499"/>
      <c r="B78" s="499"/>
      <c r="C78" s="624"/>
      <c r="D78" s="499"/>
      <c r="E78" s="499"/>
      <c r="F78" s="499"/>
      <c r="G78" s="499"/>
      <c r="H78" s="499"/>
      <c r="I78" s="499"/>
      <c r="J78" s="625"/>
      <c r="K78" s="570" t="s">
        <v>332</v>
      </c>
      <c r="L78" s="499"/>
      <c r="M78" s="499"/>
      <c r="N78" s="499"/>
      <c r="O78" s="499"/>
      <c r="P78" s="570" t="s">
        <v>333</v>
      </c>
    </row>
    <row r="79" spans="1:17" ht="20.25">
      <c r="A79" s="626"/>
      <c r="B79" s="627"/>
      <c r="C79" s="173"/>
      <c r="D79" s="558"/>
      <c r="E79" s="558"/>
      <c r="F79" s="558"/>
      <c r="G79" s="558"/>
      <c r="H79" s="558"/>
      <c r="I79" s="558"/>
      <c r="J79" s="628"/>
      <c r="K79" s="627"/>
      <c r="L79" s="627"/>
      <c r="M79" s="627"/>
      <c r="N79" s="627"/>
      <c r="O79" s="627"/>
      <c r="P79" s="627"/>
      <c r="Q79" s="559"/>
    </row>
    <row r="80" spans="1:17" ht="20.25">
      <c r="A80" s="238"/>
      <c r="B80" s="173" t="s">
        <v>329</v>
      </c>
      <c r="C80" s="173"/>
      <c r="D80" s="629"/>
      <c r="E80" s="629"/>
      <c r="F80" s="629"/>
      <c r="G80" s="629"/>
      <c r="H80" s="629"/>
      <c r="I80" s="629"/>
      <c r="J80" s="629"/>
      <c r="K80" s="630">
        <f>K74</f>
        <v>-0.26480837000000007</v>
      </c>
      <c r="L80" s="631"/>
      <c r="M80" s="631"/>
      <c r="N80" s="631"/>
      <c r="O80" s="631"/>
      <c r="P80" s="630">
        <f>P74</f>
        <v>3.700496740000001</v>
      </c>
      <c r="Q80" s="560"/>
    </row>
    <row r="81" spans="1:17" ht="20.25">
      <c r="A81" s="238"/>
      <c r="B81" s="173"/>
      <c r="C81" s="173"/>
      <c r="D81" s="629"/>
      <c r="E81" s="629"/>
      <c r="F81" s="629"/>
      <c r="G81" s="629"/>
      <c r="H81" s="629"/>
      <c r="I81" s="632"/>
      <c r="J81" s="56"/>
      <c r="K81" s="617"/>
      <c r="L81" s="617"/>
      <c r="M81" s="617"/>
      <c r="N81" s="617"/>
      <c r="O81" s="617"/>
      <c r="P81" s="617"/>
      <c r="Q81" s="560"/>
    </row>
    <row r="82" spans="1:17" ht="20.25">
      <c r="A82" s="238"/>
      <c r="B82" s="173" t="s">
        <v>322</v>
      </c>
      <c r="C82" s="173"/>
      <c r="D82" s="629"/>
      <c r="E82" s="629"/>
      <c r="F82" s="629"/>
      <c r="G82" s="629"/>
      <c r="H82" s="629"/>
      <c r="I82" s="629"/>
      <c r="J82" s="629"/>
      <c r="K82" s="630">
        <f>'STEPPED UP GENCO'!K42</f>
        <v>0.0826122645</v>
      </c>
      <c r="L82" s="630"/>
      <c r="M82" s="630"/>
      <c r="N82" s="630"/>
      <c r="O82" s="630"/>
      <c r="P82" s="630">
        <f>'STEPPED UP GENCO'!P42</f>
        <v>-0.16592398020000002</v>
      </c>
      <c r="Q82" s="560"/>
    </row>
    <row r="83" spans="1:17" ht="20.25">
      <c r="A83" s="238"/>
      <c r="B83" s="173"/>
      <c r="C83" s="173"/>
      <c r="D83" s="633"/>
      <c r="E83" s="633"/>
      <c r="F83" s="633"/>
      <c r="G83" s="633"/>
      <c r="H83" s="633"/>
      <c r="I83" s="634"/>
      <c r="J83" s="635"/>
      <c r="K83" s="491"/>
      <c r="L83" s="491"/>
      <c r="M83" s="491"/>
      <c r="N83" s="491"/>
      <c r="O83" s="491"/>
      <c r="P83" s="491"/>
      <c r="Q83" s="560"/>
    </row>
    <row r="84" spans="1:17" ht="20.25">
      <c r="A84" s="238"/>
      <c r="B84" s="173" t="s">
        <v>330</v>
      </c>
      <c r="C84" s="173"/>
      <c r="D84" s="491"/>
      <c r="E84" s="491"/>
      <c r="F84" s="491"/>
      <c r="G84" s="491"/>
      <c r="H84" s="491"/>
      <c r="I84" s="491"/>
      <c r="J84" s="491"/>
      <c r="K84" s="281">
        <f>SUM(K80:K83)</f>
        <v>-0.18219610550000007</v>
      </c>
      <c r="L84" s="491"/>
      <c r="M84" s="491"/>
      <c r="N84" s="491"/>
      <c r="O84" s="491"/>
      <c r="P84" s="636">
        <f>SUM(P80:P83)</f>
        <v>3.534572759800001</v>
      </c>
      <c r="Q84" s="560"/>
    </row>
    <row r="85" spans="1:17" ht="20.25">
      <c r="A85" s="584"/>
      <c r="B85" s="491"/>
      <c r="C85" s="173"/>
      <c r="D85" s="491"/>
      <c r="E85" s="491"/>
      <c r="F85" s="491"/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560"/>
    </row>
    <row r="86" spans="1:17" ht="13.5" thickBot="1">
      <c r="A86" s="585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2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1">
      <selection activeCell="N39" sqref="N39"/>
    </sheetView>
  </sheetViews>
  <sheetFormatPr defaultColWidth="9.140625" defaultRowHeight="12.75"/>
  <cols>
    <col min="1" max="1" width="4.7109375" style="451" customWidth="1"/>
    <col min="2" max="2" width="26.7109375" style="451" customWidth="1"/>
    <col min="3" max="3" width="18.57421875" style="451" customWidth="1"/>
    <col min="4" max="4" width="12.8515625" style="451" customWidth="1"/>
    <col min="5" max="5" width="22.140625" style="451" customWidth="1"/>
    <col min="6" max="6" width="14.421875" style="451" customWidth="1"/>
    <col min="7" max="7" width="15.57421875" style="451" customWidth="1"/>
    <col min="8" max="8" width="15.28125" style="451" customWidth="1"/>
    <col min="9" max="9" width="15.00390625" style="451" customWidth="1"/>
    <col min="10" max="10" width="16.7109375" style="451" customWidth="1"/>
    <col min="11" max="11" width="16.57421875" style="451" customWidth="1"/>
    <col min="12" max="12" width="17.140625" style="451" customWidth="1"/>
    <col min="13" max="13" width="14.7109375" style="451" customWidth="1"/>
    <col min="14" max="14" width="15.7109375" style="451" customWidth="1"/>
    <col min="15" max="15" width="18.28125" style="451" customWidth="1"/>
    <col min="16" max="16" width="17.140625" style="451" customWidth="1"/>
    <col min="17" max="17" width="22.00390625" style="451" customWidth="1"/>
    <col min="18" max="16384" width="9.140625" style="451" customWidth="1"/>
  </cols>
  <sheetData>
    <row r="1" ht="26.25" customHeight="1">
      <c r="A1" s="1" t="s">
        <v>232</v>
      </c>
    </row>
    <row r="2" spans="1:17" ht="23.25" customHeight="1">
      <c r="A2" s="2" t="s">
        <v>233</v>
      </c>
      <c r="P2" s="637" t="str">
        <f>NDPL!Q1</f>
        <v>AUGUST-2018</v>
      </c>
      <c r="Q2" s="637"/>
    </row>
    <row r="3" ht="23.25">
      <c r="A3" s="179" t="s">
        <v>209</v>
      </c>
    </row>
    <row r="4" spans="1:16" ht="24" thickBot="1">
      <c r="A4" s="3"/>
      <c r="G4" s="491"/>
      <c r="H4" s="491"/>
      <c r="I4" s="45" t="s">
        <v>386</v>
      </c>
      <c r="J4" s="491"/>
      <c r="K4" s="491"/>
      <c r="L4" s="491"/>
      <c r="M4" s="491"/>
      <c r="N4" s="45" t="s">
        <v>387</v>
      </c>
      <c r="O4" s="491"/>
      <c r="P4" s="491"/>
    </row>
    <row r="5" spans="1:17" ht="51.75" customHeight="1" thickBot="1" thickTop="1">
      <c r="A5" s="513" t="s">
        <v>8</v>
      </c>
      <c r="B5" s="514" t="s">
        <v>9</v>
      </c>
      <c r="C5" s="515" t="s">
        <v>1</v>
      </c>
      <c r="D5" s="515" t="s">
        <v>2</v>
      </c>
      <c r="E5" s="515" t="s">
        <v>3</v>
      </c>
      <c r="F5" s="515" t="s">
        <v>10</v>
      </c>
      <c r="G5" s="513" t="str">
        <f>NDPL!G5</f>
        <v>FINAL READING 31/08/2018</v>
      </c>
      <c r="H5" s="515" t="str">
        <f>NDPL!H5</f>
        <v>INTIAL READING 01/08/2018</v>
      </c>
      <c r="I5" s="515" t="s">
        <v>4</v>
      </c>
      <c r="J5" s="515" t="s">
        <v>5</v>
      </c>
      <c r="K5" s="515" t="s">
        <v>6</v>
      </c>
      <c r="L5" s="513" t="str">
        <f>NDPL!G5</f>
        <v>FINAL READING 31/08/2018</v>
      </c>
      <c r="M5" s="515" t="str">
        <f>NDPL!H5</f>
        <v>INTIAL READING 01/08/2018</v>
      </c>
      <c r="N5" s="515" t="s">
        <v>4</v>
      </c>
      <c r="O5" s="515" t="s">
        <v>5</v>
      </c>
      <c r="P5" s="515" t="s">
        <v>6</v>
      </c>
      <c r="Q5" s="516" t="s">
        <v>302</v>
      </c>
    </row>
    <row r="6" ht="14.25" thickBot="1" thickTop="1"/>
    <row r="7" spans="1:17" ht="24" customHeight="1" thickTop="1">
      <c r="A7" s="405" t="s">
        <v>226</v>
      </c>
      <c r="B7" s="57"/>
      <c r="C7" s="58"/>
      <c r="D7" s="58"/>
      <c r="E7" s="58"/>
      <c r="F7" s="58"/>
      <c r="G7" s="616"/>
      <c r="H7" s="614"/>
      <c r="I7" s="614"/>
      <c r="J7" s="614"/>
      <c r="K7" s="638"/>
      <c r="L7" s="639"/>
      <c r="M7" s="504"/>
      <c r="N7" s="614"/>
      <c r="O7" s="614"/>
      <c r="P7" s="640"/>
      <c r="Q7" s="546"/>
    </row>
    <row r="8" spans="1:17" ht="24" customHeight="1">
      <c r="A8" s="641" t="s">
        <v>210</v>
      </c>
      <c r="B8" s="85"/>
      <c r="C8" s="85"/>
      <c r="D8" s="85"/>
      <c r="E8" s="85"/>
      <c r="F8" s="85"/>
      <c r="G8" s="101"/>
      <c r="H8" s="617"/>
      <c r="I8" s="390"/>
      <c r="J8" s="390"/>
      <c r="K8" s="642"/>
      <c r="L8" s="391"/>
      <c r="M8" s="390"/>
      <c r="N8" s="390"/>
      <c r="O8" s="390"/>
      <c r="P8" s="643"/>
      <c r="Q8" s="455"/>
    </row>
    <row r="9" spans="1:17" ht="24" customHeight="1">
      <c r="A9" s="644" t="s">
        <v>211</v>
      </c>
      <c r="B9" s="85"/>
      <c r="C9" s="85"/>
      <c r="D9" s="85"/>
      <c r="E9" s="85"/>
      <c r="F9" s="85"/>
      <c r="G9" s="101"/>
      <c r="H9" s="617"/>
      <c r="I9" s="390"/>
      <c r="J9" s="390"/>
      <c r="K9" s="642"/>
      <c r="L9" s="391"/>
      <c r="M9" s="390"/>
      <c r="N9" s="390"/>
      <c r="O9" s="390"/>
      <c r="P9" s="643"/>
      <c r="Q9" s="455"/>
    </row>
    <row r="10" spans="1:17" ht="24" customHeight="1">
      <c r="A10" s="258">
        <v>1</v>
      </c>
      <c r="B10" s="260" t="s">
        <v>229</v>
      </c>
      <c r="C10" s="404">
        <v>5128430</v>
      </c>
      <c r="D10" s="262" t="s">
        <v>12</v>
      </c>
      <c r="E10" s="261" t="s">
        <v>339</v>
      </c>
      <c r="F10" s="262">
        <v>200</v>
      </c>
      <c r="G10" s="447">
        <v>3392</v>
      </c>
      <c r="H10" s="448">
        <v>3392</v>
      </c>
      <c r="I10" s="449">
        <f aca="true" t="shared" si="0" ref="I10:I15">G10-H10</f>
        <v>0</v>
      </c>
      <c r="J10" s="449">
        <f aca="true" t="shared" si="1" ref="J10:J15">$F10*I10</f>
        <v>0</v>
      </c>
      <c r="K10" s="470">
        <f aca="true" t="shared" si="2" ref="K10:K15">J10/1000000</f>
        <v>0</v>
      </c>
      <c r="L10" s="447">
        <v>29682</v>
      </c>
      <c r="M10" s="448">
        <v>26889</v>
      </c>
      <c r="N10" s="449">
        <f aca="true" t="shared" si="3" ref="N10:N15">L10-M10</f>
        <v>2793</v>
      </c>
      <c r="O10" s="449">
        <f aca="true" t="shared" si="4" ref="O10:O15">$F10*N10</f>
        <v>558600</v>
      </c>
      <c r="P10" s="471">
        <f aca="true" t="shared" si="5" ref="P10:P15">O10/1000000</f>
        <v>0.5586</v>
      </c>
      <c r="Q10" s="455"/>
    </row>
    <row r="11" spans="1:17" ht="24" customHeight="1">
      <c r="A11" s="258">
        <v>2</v>
      </c>
      <c r="B11" s="260" t="s">
        <v>230</v>
      </c>
      <c r="C11" s="404">
        <v>4864849</v>
      </c>
      <c r="D11" s="262" t="s">
        <v>12</v>
      </c>
      <c r="E11" s="261" t="s">
        <v>339</v>
      </c>
      <c r="F11" s="262">
        <v>1000</v>
      </c>
      <c r="G11" s="447">
        <v>1728</v>
      </c>
      <c r="H11" s="448">
        <v>1728</v>
      </c>
      <c r="I11" s="449">
        <f t="shared" si="0"/>
        <v>0</v>
      </c>
      <c r="J11" s="449">
        <f t="shared" si="1"/>
        <v>0</v>
      </c>
      <c r="K11" s="470">
        <f t="shared" si="2"/>
        <v>0</v>
      </c>
      <c r="L11" s="447">
        <v>42414</v>
      </c>
      <c r="M11" s="448">
        <v>42414</v>
      </c>
      <c r="N11" s="449">
        <f t="shared" si="3"/>
        <v>0</v>
      </c>
      <c r="O11" s="449">
        <f t="shared" si="4"/>
        <v>0</v>
      </c>
      <c r="P11" s="471">
        <f t="shared" si="5"/>
        <v>0</v>
      </c>
      <c r="Q11" s="455"/>
    </row>
    <row r="12" spans="1:17" ht="24" customHeight="1">
      <c r="A12" s="258">
        <v>3</v>
      </c>
      <c r="B12" s="260" t="s">
        <v>212</v>
      </c>
      <c r="C12" s="404">
        <v>4864846</v>
      </c>
      <c r="D12" s="262" t="s">
        <v>12</v>
      </c>
      <c r="E12" s="261" t="s">
        <v>339</v>
      </c>
      <c r="F12" s="262">
        <v>1000</v>
      </c>
      <c r="G12" s="447">
        <v>4249</v>
      </c>
      <c r="H12" s="448">
        <v>4249</v>
      </c>
      <c r="I12" s="449">
        <f t="shared" si="0"/>
        <v>0</v>
      </c>
      <c r="J12" s="449">
        <f t="shared" si="1"/>
        <v>0</v>
      </c>
      <c r="K12" s="470">
        <f t="shared" si="2"/>
        <v>0</v>
      </c>
      <c r="L12" s="447">
        <v>52484</v>
      </c>
      <c r="M12" s="448">
        <v>52505</v>
      </c>
      <c r="N12" s="449">
        <f t="shared" si="3"/>
        <v>-21</v>
      </c>
      <c r="O12" s="449">
        <f t="shared" si="4"/>
        <v>-21000</v>
      </c>
      <c r="P12" s="471">
        <f t="shared" si="5"/>
        <v>-0.021</v>
      </c>
      <c r="Q12" s="455"/>
    </row>
    <row r="13" spans="1:17" ht="24" customHeight="1">
      <c r="A13" s="258">
        <v>4</v>
      </c>
      <c r="B13" s="260" t="s">
        <v>213</v>
      </c>
      <c r="C13" s="404">
        <v>4864918</v>
      </c>
      <c r="D13" s="262" t="s">
        <v>12</v>
      </c>
      <c r="E13" s="261" t="s">
        <v>339</v>
      </c>
      <c r="F13" s="262">
        <v>400</v>
      </c>
      <c r="G13" s="447">
        <v>151</v>
      </c>
      <c r="H13" s="448">
        <v>151</v>
      </c>
      <c r="I13" s="449">
        <f t="shared" si="0"/>
        <v>0</v>
      </c>
      <c r="J13" s="449">
        <f t="shared" si="1"/>
        <v>0</v>
      </c>
      <c r="K13" s="470">
        <f t="shared" si="2"/>
        <v>0</v>
      </c>
      <c r="L13" s="447">
        <v>12034</v>
      </c>
      <c r="M13" s="448">
        <v>10236</v>
      </c>
      <c r="N13" s="449">
        <f t="shared" si="3"/>
        <v>1798</v>
      </c>
      <c r="O13" s="449">
        <f t="shared" si="4"/>
        <v>719200</v>
      </c>
      <c r="P13" s="471">
        <f t="shared" si="5"/>
        <v>0.7192</v>
      </c>
      <c r="Q13" s="455"/>
    </row>
    <row r="14" spans="1:17" ht="24" customHeight="1">
      <c r="A14" s="258">
        <v>5</v>
      </c>
      <c r="B14" s="260" t="s">
        <v>395</v>
      </c>
      <c r="C14" s="404">
        <v>4864894</v>
      </c>
      <c r="D14" s="262" t="s">
        <v>12</v>
      </c>
      <c r="E14" s="261" t="s">
        <v>339</v>
      </c>
      <c r="F14" s="262">
        <v>800</v>
      </c>
      <c r="G14" s="447">
        <v>0</v>
      </c>
      <c r="H14" s="448">
        <v>0</v>
      </c>
      <c r="I14" s="449">
        <f>G14-H14</f>
        <v>0</v>
      </c>
      <c r="J14" s="449">
        <f>$F14*I14</f>
        <v>0</v>
      </c>
      <c r="K14" s="470">
        <f>J14/1000000</f>
        <v>0</v>
      </c>
      <c r="L14" s="447">
        <v>320</v>
      </c>
      <c r="M14" s="448">
        <v>19</v>
      </c>
      <c r="N14" s="449">
        <f>L14-M14</f>
        <v>301</v>
      </c>
      <c r="O14" s="449">
        <f>$F14*N14</f>
        <v>240800</v>
      </c>
      <c r="P14" s="471">
        <f>O14/1000000</f>
        <v>0.2408</v>
      </c>
      <c r="Q14" s="455"/>
    </row>
    <row r="15" spans="1:17" ht="24" customHeight="1">
      <c r="A15" s="258">
        <v>6</v>
      </c>
      <c r="B15" s="260" t="s">
        <v>394</v>
      </c>
      <c r="C15" s="404">
        <v>5128425</v>
      </c>
      <c r="D15" s="262" t="s">
        <v>12</v>
      </c>
      <c r="E15" s="261" t="s">
        <v>339</v>
      </c>
      <c r="F15" s="262">
        <v>400</v>
      </c>
      <c r="G15" s="447">
        <v>1022</v>
      </c>
      <c r="H15" s="448">
        <v>1022</v>
      </c>
      <c r="I15" s="449">
        <f t="shared" si="0"/>
        <v>0</v>
      </c>
      <c r="J15" s="449">
        <f t="shared" si="1"/>
        <v>0</v>
      </c>
      <c r="K15" s="470">
        <f t="shared" si="2"/>
        <v>0</v>
      </c>
      <c r="L15" s="447">
        <v>999474</v>
      </c>
      <c r="M15" s="448">
        <v>999474</v>
      </c>
      <c r="N15" s="449">
        <f t="shared" si="3"/>
        <v>0</v>
      </c>
      <c r="O15" s="449">
        <f t="shared" si="4"/>
        <v>0</v>
      </c>
      <c r="P15" s="471">
        <f t="shared" si="5"/>
        <v>0</v>
      </c>
      <c r="Q15" s="455"/>
    </row>
    <row r="16" spans="1:17" ht="24" customHeight="1">
      <c r="A16" s="645" t="s">
        <v>214</v>
      </c>
      <c r="B16" s="260"/>
      <c r="C16" s="404"/>
      <c r="D16" s="262"/>
      <c r="E16" s="260"/>
      <c r="F16" s="262"/>
      <c r="G16" s="646"/>
      <c r="H16" s="449"/>
      <c r="I16" s="449"/>
      <c r="J16" s="449"/>
      <c r="K16" s="470"/>
      <c r="L16" s="646"/>
      <c r="M16" s="449"/>
      <c r="N16" s="449"/>
      <c r="O16" s="449"/>
      <c r="P16" s="471"/>
      <c r="Q16" s="455"/>
    </row>
    <row r="17" spans="1:17" ht="24" customHeight="1">
      <c r="A17" s="258">
        <v>7</v>
      </c>
      <c r="B17" s="260" t="s">
        <v>231</v>
      </c>
      <c r="C17" s="404">
        <v>4864804</v>
      </c>
      <c r="D17" s="262" t="s">
        <v>12</v>
      </c>
      <c r="E17" s="261" t="s">
        <v>339</v>
      </c>
      <c r="F17" s="262">
        <v>200</v>
      </c>
      <c r="G17" s="447">
        <v>997570</v>
      </c>
      <c r="H17" s="448">
        <v>997572</v>
      </c>
      <c r="I17" s="449">
        <f>G17-H17</f>
        <v>-2</v>
      </c>
      <c r="J17" s="449">
        <f>$F17*I17</f>
        <v>-400</v>
      </c>
      <c r="K17" s="785">
        <f>J17/1000000</f>
        <v>-0.0004</v>
      </c>
      <c r="L17" s="447">
        <v>3585</v>
      </c>
      <c r="M17" s="448">
        <v>3748</v>
      </c>
      <c r="N17" s="449">
        <f>L17-M17</f>
        <v>-163</v>
      </c>
      <c r="O17" s="449">
        <f>$F17*N17</f>
        <v>-32600</v>
      </c>
      <c r="P17" s="471">
        <f>O17/1000000</f>
        <v>-0.0326</v>
      </c>
      <c r="Q17" s="455"/>
    </row>
    <row r="18" spans="1:17" ht="24" customHeight="1">
      <c r="A18" s="258">
        <v>8</v>
      </c>
      <c r="B18" s="260" t="s">
        <v>230</v>
      </c>
      <c r="C18" s="404">
        <v>4864845</v>
      </c>
      <c r="D18" s="262" t="s">
        <v>12</v>
      </c>
      <c r="E18" s="261" t="s">
        <v>339</v>
      </c>
      <c r="F18" s="262">
        <v>1000</v>
      </c>
      <c r="G18" s="447">
        <v>1021</v>
      </c>
      <c r="H18" s="448">
        <v>1022</v>
      </c>
      <c r="I18" s="449">
        <f>G18-H18</f>
        <v>-1</v>
      </c>
      <c r="J18" s="449">
        <f>$F18*I18</f>
        <v>-1000</v>
      </c>
      <c r="K18" s="471">
        <f>J18/1000000</f>
        <v>-0.001</v>
      </c>
      <c r="L18" s="447">
        <v>998670</v>
      </c>
      <c r="M18" s="448">
        <v>999002</v>
      </c>
      <c r="N18" s="449">
        <f>L18-M18</f>
        <v>-332</v>
      </c>
      <c r="O18" s="449">
        <f>$F18*N18</f>
        <v>-332000</v>
      </c>
      <c r="P18" s="471">
        <f>O18/1000000</f>
        <v>-0.332</v>
      </c>
      <c r="Q18" s="455"/>
    </row>
    <row r="19" spans="1:17" ht="24" customHeight="1">
      <c r="A19" s="259"/>
      <c r="B19" s="647" t="s">
        <v>225</v>
      </c>
      <c r="C19" s="648"/>
      <c r="D19" s="262"/>
      <c r="E19" s="260"/>
      <c r="F19" s="276"/>
      <c r="G19" s="391"/>
      <c r="H19" s="390"/>
      <c r="I19" s="390"/>
      <c r="J19" s="390"/>
      <c r="K19" s="669">
        <f>SUM(K10:K18)</f>
        <v>-0.0014</v>
      </c>
      <c r="L19" s="650"/>
      <c r="M19" s="651"/>
      <c r="N19" s="651"/>
      <c r="O19" s="651"/>
      <c r="P19" s="652">
        <f>SUM(P10:P18)</f>
        <v>1.1329999999999998</v>
      </c>
      <c r="Q19" s="455"/>
    </row>
    <row r="20" spans="1:17" ht="24" customHeight="1">
      <c r="A20" s="259"/>
      <c r="B20" s="148"/>
      <c r="C20" s="648"/>
      <c r="D20" s="262"/>
      <c r="E20" s="260"/>
      <c r="F20" s="276"/>
      <c r="G20" s="391"/>
      <c r="H20" s="390"/>
      <c r="I20" s="390"/>
      <c r="J20" s="390"/>
      <c r="K20" s="653"/>
      <c r="L20" s="391"/>
      <c r="M20" s="390"/>
      <c r="N20" s="390"/>
      <c r="O20" s="390"/>
      <c r="P20" s="654"/>
      <c r="Q20" s="455"/>
    </row>
    <row r="21" spans="1:17" ht="24" customHeight="1">
      <c r="A21" s="645" t="s">
        <v>215</v>
      </c>
      <c r="B21" s="85"/>
      <c r="C21" s="655"/>
      <c r="D21" s="276"/>
      <c r="E21" s="85"/>
      <c r="F21" s="276"/>
      <c r="G21" s="391"/>
      <c r="H21" s="390"/>
      <c r="I21" s="390"/>
      <c r="J21" s="390"/>
      <c r="K21" s="642"/>
      <c r="L21" s="391"/>
      <c r="M21" s="390"/>
      <c r="N21" s="390"/>
      <c r="O21" s="390"/>
      <c r="P21" s="643"/>
      <c r="Q21" s="455"/>
    </row>
    <row r="22" spans="1:17" ht="24" customHeight="1">
      <c r="A22" s="259"/>
      <c r="B22" s="85"/>
      <c r="C22" s="655"/>
      <c r="D22" s="276"/>
      <c r="E22" s="85"/>
      <c r="F22" s="276"/>
      <c r="G22" s="391"/>
      <c r="H22" s="390"/>
      <c r="I22" s="390"/>
      <c r="J22" s="390"/>
      <c r="K22" s="642"/>
      <c r="L22" s="391"/>
      <c r="M22" s="390"/>
      <c r="N22" s="390"/>
      <c r="O22" s="390"/>
      <c r="P22" s="643"/>
      <c r="Q22" s="455"/>
    </row>
    <row r="23" spans="1:17" ht="24" customHeight="1">
      <c r="A23" s="258">
        <v>9</v>
      </c>
      <c r="B23" s="85" t="s">
        <v>216</v>
      </c>
      <c r="C23" s="404">
        <v>4865065</v>
      </c>
      <c r="D23" s="276" t="s">
        <v>12</v>
      </c>
      <c r="E23" s="261" t="s">
        <v>339</v>
      </c>
      <c r="F23" s="262">
        <v>100</v>
      </c>
      <c r="G23" s="447">
        <v>3437</v>
      </c>
      <c r="H23" s="448">
        <v>3437</v>
      </c>
      <c r="I23" s="449">
        <f aca="true" t="shared" si="6" ref="I23:I29">G23-H23</f>
        <v>0</v>
      </c>
      <c r="J23" s="449">
        <f aca="true" t="shared" si="7" ref="J23:J29">$F23*I23</f>
        <v>0</v>
      </c>
      <c r="K23" s="470">
        <f aca="true" t="shared" si="8" ref="K23:K29">J23/1000000</f>
        <v>0</v>
      </c>
      <c r="L23" s="447">
        <v>34489</v>
      </c>
      <c r="M23" s="448">
        <v>34489</v>
      </c>
      <c r="N23" s="449">
        <f aca="true" t="shared" si="9" ref="N23:N29">L23-M23</f>
        <v>0</v>
      </c>
      <c r="O23" s="449">
        <f aca="true" t="shared" si="10" ref="O23:O29">$F23*N23</f>
        <v>0</v>
      </c>
      <c r="P23" s="471">
        <f aca="true" t="shared" si="11" ref="P23:P29">O23/1000000</f>
        <v>0</v>
      </c>
      <c r="Q23" s="455"/>
    </row>
    <row r="24" spans="1:17" ht="24" customHeight="1">
      <c r="A24" s="258">
        <v>10</v>
      </c>
      <c r="B24" s="85" t="s">
        <v>217</v>
      </c>
      <c r="C24" s="404">
        <v>4865066</v>
      </c>
      <c r="D24" s="276" t="s">
        <v>12</v>
      </c>
      <c r="E24" s="261" t="s">
        <v>339</v>
      </c>
      <c r="F24" s="262">
        <v>100</v>
      </c>
      <c r="G24" s="447">
        <v>61098</v>
      </c>
      <c r="H24" s="448">
        <v>60927</v>
      </c>
      <c r="I24" s="449">
        <f t="shared" si="6"/>
        <v>171</v>
      </c>
      <c r="J24" s="449">
        <f t="shared" si="7"/>
        <v>17100</v>
      </c>
      <c r="K24" s="470">
        <f t="shared" si="8"/>
        <v>0.0171</v>
      </c>
      <c r="L24" s="447">
        <v>95540</v>
      </c>
      <c r="M24" s="448">
        <v>94750</v>
      </c>
      <c r="N24" s="449">
        <f t="shared" si="9"/>
        <v>790</v>
      </c>
      <c r="O24" s="449">
        <f t="shared" si="10"/>
        <v>79000</v>
      </c>
      <c r="P24" s="471">
        <f t="shared" si="11"/>
        <v>0.079</v>
      </c>
      <c r="Q24" s="455"/>
    </row>
    <row r="25" spans="1:17" ht="24" customHeight="1">
      <c r="A25" s="258">
        <v>11</v>
      </c>
      <c r="B25" s="85" t="s">
        <v>218</v>
      </c>
      <c r="C25" s="404">
        <v>4865067</v>
      </c>
      <c r="D25" s="276" t="s">
        <v>12</v>
      </c>
      <c r="E25" s="261" t="s">
        <v>339</v>
      </c>
      <c r="F25" s="262">
        <v>100</v>
      </c>
      <c r="G25" s="447">
        <v>78238</v>
      </c>
      <c r="H25" s="448">
        <v>78238</v>
      </c>
      <c r="I25" s="449">
        <f t="shared" si="6"/>
        <v>0</v>
      </c>
      <c r="J25" s="449">
        <f t="shared" si="7"/>
        <v>0</v>
      </c>
      <c r="K25" s="470">
        <f t="shared" si="8"/>
        <v>0</v>
      </c>
      <c r="L25" s="447">
        <v>18220</v>
      </c>
      <c r="M25" s="448">
        <v>18202</v>
      </c>
      <c r="N25" s="449">
        <f t="shared" si="9"/>
        <v>18</v>
      </c>
      <c r="O25" s="449">
        <f t="shared" si="10"/>
        <v>1800</v>
      </c>
      <c r="P25" s="471">
        <f t="shared" si="11"/>
        <v>0.0018</v>
      </c>
      <c r="Q25" s="455"/>
    </row>
    <row r="26" spans="1:17" ht="24" customHeight="1">
      <c r="A26" s="258">
        <v>12</v>
      </c>
      <c r="B26" s="85" t="s">
        <v>219</v>
      </c>
      <c r="C26" s="404">
        <v>4865078</v>
      </c>
      <c r="D26" s="276" t="s">
        <v>12</v>
      </c>
      <c r="E26" s="261" t="s">
        <v>339</v>
      </c>
      <c r="F26" s="262">
        <v>100</v>
      </c>
      <c r="G26" s="447">
        <v>65912</v>
      </c>
      <c r="H26" s="448">
        <v>65902</v>
      </c>
      <c r="I26" s="449">
        <f t="shared" si="6"/>
        <v>10</v>
      </c>
      <c r="J26" s="449">
        <f t="shared" si="7"/>
        <v>1000</v>
      </c>
      <c r="K26" s="470">
        <f t="shared" si="8"/>
        <v>0.001</v>
      </c>
      <c r="L26" s="447">
        <v>121503</v>
      </c>
      <c r="M26" s="448">
        <v>120437</v>
      </c>
      <c r="N26" s="449">
        <f t="shared" si="9"/>
        <v>1066</v>
      </c>
      <c r="O26" s="449">
        <f t="shared" si="10"/>
        <v>106600</v>
      </c>
      <c r="P26" s="471">
        <f t="shared" si="11"/>
        <v>0.1066</v>
      </c>
      <c r="Q26" s="455"/>
    </row>
    <row r="27" spans="1:17" ht="19.5" customHeight="1">
      <c r="A27" s="258">
        <v>13</v>
      </c>
      <c r="B27" s="85" t="s">
        <v>219</v>
      </c>
      <c r="C27" s="501">
        <v>4902599</v>
      </c>
      <c r="D27" s="759" t="s">
        <v>12</v>
      </c>
      <c r="E27" s="261" t="s">
        <v>339</v>
      </c>
      <c r="F27" s="760">
        <v>1000</v>
      </c>
      <c r="G27" s="447">
        <v>0</v>
      </c>
      <c r="H27" s="448">
        <v>0</v>
      </c>
      <c r="I27" s="449">
        <f t="shared" si="6"/>
        <v>0</v>
      </c>
      <c r="J27" s="449">
        <f t="shared" si="7"/>
        <v>0</v>
      </c>
      <c r="K27" s="470">
        <f t="shared" si="8"/>
        <v>0</v>
      </c>
      <c r="L27" s="447">
        <v>0</v>
      </c>
      <c r="M27" s="448">
        <v>0</v>
      </c>
      <c r="N27" s="449">
        <f t="shared" si="9"/>
        <v>0</v>
      </c>
      <c r="O27" s="449">
        <f t="shared" si="10"/>
        <v>0</v>
      </c>
      <c r="P27" s="471">
        <f t="shared" si="11"/>
        <v>0</v>
      </c>
      <c r="Q27" s="473"/>
    </row>
    <row r="28" spans="1:17" ht="24" customHeight="1">
      <c r="A28" s="258">
        <v>14</v>
      </c>
      <c r="B28" s="85" t="s">
        <v>220</v>
      </c>
      <c r="C28" s="404">
        <v>4902552</v>
      </c>
      <c r="D28" s="276" t="s">
        <v>12</v>
      </c>
      <c r="E28" s="261" t="s">
        <v>339</v>
      </c>
      <c r="F28" s="761">
        <v>75</v>
      </c>
      <c r="G28" s="447">
        <v>632</v>
      </c>
      <c r="H28" s="448">
        <v>632</v>
      </c>
      <c r="I28" s="449">
        <f>G28-H28</f>
        <v>0</v>
      </c>
      <c r="J28" s="449">
        <f t="shared" si="7"/>
        <v>0</v>
      </c>
      <c r="K28" s="470">
        <f t="shared" si="8"/>
        <v>0</v>
      </c>
      <c r="L28" s="447">
        <v>1578</v>
      </c>
      <c r="M28" s="448">
        <v>1320</v>
      </c>
      <c r="N28" s="449">
        <f>L28-M28</f>
        <v>258</v>
      </c>
      <c r="O28" s="449">
        <f t="shared" si="10"/>
        <v>19350</v>
      </c>
      <c r="P28" s="471">
        <f t="shared" si="11"/>
        <v>0.01935</v>
      </c>
      <c r="Q28" s="455"/>
    </row>
    <row r="29" spans="1:17" ht="24" customHeight="1">
      <c r="A29" s="258">
        <v>15</v>
      </c>
      <c r="B29" s="85" t="s">
        <v>220</v>
      </c>
      <c r="C29" s="404">
        <v>4865075</v>
      </c>
      <c r="D29" s="276" t="s">
        <v>12</v>
      </c>
      <c r="E29" s="261" t="s">
        <v>339</v>
      </c>
      <c r="F29" s="262">
        <v>100</v>
      </c>
      <c r="G29" s="447">
        <v>10282</v>
      </c>
      <c r="H29" s="448">
        <v>10282</v>
      </c>
      <c r="I29" s="449">
        <f t="shared" si="6"/>
        <v>0</v>
      </c>
      <c r="J29" s="449">
        <f t="shared" si="7"/>
        <v>0</v>
      </c>
      <c r="K29" s="470">
        <f t="shared" si="8"/>
        <v>0</v>
      </c>
      <c r="L29" s="447">
        <v>4260</v>
      </c>
      <c r="M29" s="448">
        <v>4257</v>
      </c>
      <c r="N29" s="449">
        <f t="shared" si="9"/>
        <v>3</v>
      </c>
      <c r="O29" s="449">
        <f t="shared" si="10"/>
        <v>300</v>
      </c>
      <c r="P29" s="471">
        <f t="shared" si="11"/>
        <v>0.0003</v>
      </c>
      <c r="Q29" s="466"/>
    </row>
    <row r="30" spans="1:17" ht="24" customHeight="1">
      <c r="A30" s="645" t="s">
        <v>221</v>
      </c>
      <c r="B30" s="148"/>
      <c r="C30" s="656"/>
      <c r="D30" s="148"/>
      <c r="E30" s="85"/>
      <c r="F30" s="262"/>
      <c r="G30" s="646"/>
      <c r="H30" s="449"/>
      <c r="I30" s="449"/>
      <c r="J30" s="449"/>
      <c r="K30" s="657">
        <f>SUM(K23:K29)</f>
        <v>0.0181</v>
      </c>
      <c r="L30" s="646"/>
      <c r="M30" s="449"/>
      <c r="N30" s="449"/>
      <c r="O30" s="449"/>
      <c r="P30" s="658">
        <f>SUM(P23:P29)</f>
        <v>0.20705</v>
      </c>
      <c r="Q30" s="455"/>
    </row>
    <row r="31" spans="1:17" ht="24" customHeight="1">
      <c r="A31" s="406" t="s">
        <v>227</v>
      </c>
      <c r="B31" s="148"/>
      <c r="C31" s="656"/>
      <c r="D31" s="148"/>
      <c r="E31" s="85"/>
      <c r="F31" s="262"/>
      <c r="G31" s="646"/>
      <c r="H31" s="449"/>
      <c r="I31" s="449"/>
      <c r="J31" s="449"/>
      <c r="K31" s="657"/>
      <c r="L31" s="646"/>
      <c r="M31" s="449"/>
      <c r="N31" s="449"/>
      <c r="O31" s="449"/>
      <c r="P31" s="658"/>
      <c r="Q31" s="455"/>
    </row>
    <row r="32" spans="1:17" ht="24" customHeight="1">
      <c r="A32" s="641" t="s">
        <v>222</v>
      </c>
      <c r="B32" s="85"/>
      <c r="C32" s="522"/>
      <c r="D32" s="85"/>
      <c r="E32" s="85"/>
      <c r="F32" s="276"/>
      <c r="G32" s="646"/>
      <c r="H32" s="449"/>
      <c r="I32" s="449"/>
      <c r="J32" s="449"/>
      <c r="K32" s="470"/>
      <c r="L32" s="646"/>
      <c r="M32" s="449"/>
      <c r="N32" s="449"/>
      <c r="O32" s="449"/>
      <c r="P32" s="471"/>
      <c r="Q32" s="455"/>
    </row>
    <row r="33" spans="1:17" ht="24" customHeight="1">
      <c r="A33" s="258">
        <v>16</v>
      </c>
      <c r="B33" s="659" t="s">
        <v>223</v>
      </c>
      <c r="C33" s="656">
        <v>4902545</v>
      </c>
      <c r="D33" s="262" t="s">
        <v>12</v>
      </c>
      <c r="E33" s="261" t="s">
        <v>339</v>
      </c>
      <c r="F33" s="262">
        <v>50</v>
      </c>
      <c r="G33" s="447">
        <v>0</v>
      </c>
      <c r="H33" s="448">
        <v>0</v>
      </c>
      <c r="I33" s="449">
        <f>G33-H33</f>
        <v>0</v>
      </c>
      <c r="J33" s="449">
        <f>$F33*I33</f>
        <v>0</v>
      </c>
      <c r="K33" s="470">
        <f>J33/1000000</f>
        <v>0</v>
      </c>
      <c r="L33" s="447">
        <v>0</v>
      </c>
      <c r="M33" s="448">
        <v>0</v>
      </c>
      <c r="N33" s="449">
        <f>L33-M33</f>
        <v>0</v>
      </c>
      <c r="O33" s="449">
        <f>$F33*N33</f>
        <v>0</v>
      </c>
      <c r="P33" s="471">
        <f>O33/1000000</f>
        <v>0</v>
      </c>
      <c r="Q33" s="455"/>
    </row>
    <row r="34" spans="1:17" ht="24" customHeight="1">
      <c r="A34" s="645" t="s">
        <v>224</v>
      </c>
      <c r="B34" s="148"/>
      <c r="C34" s="660"/>
      <c r="D34" s="659"/>
      <c r="E34" s="85"/>
      <c r="F34" s="262"/>
      <c r="G34" s="101"/>
      <c r="H34" s="390"/>
      <c r="I34" s="390"/>
      <c r="J34" s="390"/>
      <c r="K34" s="649">
        <f>SUM(K33)</f>
        <v>0</v>
      </c>
      <c r="L34" s="391"/>
      <c r="M34" s="390"/>
      <c r="N34" s="390"/>
      <c r="O34" s="390"/>
      <c r="P34" s="652">
        <f>SUM(P33)</f>
        <v>0</v>
      </c>
      <c r="Q34" s="455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505"/>
      <c r="I35" s="505"/>
      <c r="J35" s="505"/>
      <c r="K35" s="661"/>
      <c r="L35" s="662"/>
      <c r="M35" s="505"/>
      <c r="N35" s="505"/>
      <c r="O35" s="505"/>
      <c r="P35" s="663"/>
      <c r="Q35" s="557"/>
    </row>
    <row r="36" spans="1:16" ht="13.5" thickTop="1">
      <c r="A36" s="68"/>
      <c r="B36" s="76"/>
      <c r="C36" s="60"/>
      <c r="D36" s="62"/>
      <c r="E36" s="61"/>
      <c r="F36" s="61"/>
      <c r="G36" s="77"/>
      <c r="H36" s="617"/>
      <c r="I36" s="390"/>
      <c r="J36" s="390"/>
      <c r="K36" s="642"/>
      <c r="L36" s="617"/>
      <c r="M36" s="617"/>
      <c r="N36" s="390"/>
      <c r="O36" s="390"/>
      <c r="P36" s="664"/>
    </row>
    <row r="37" spans="1:16" ht="12.75">
      <c r="A37" s="68"/>
      <c r="B37" s="76"/>
      <c r="C37" s="60"/>
      <c r="D37" s="62"/>
      <c r="E37" s="61"/>
      <c r="F37" s="61"/>
      <c r="G37" s="77"/>
      <c r="H37" s="617"/>
      <c r="I37" s="390"/>
      <c r="J37" s="390"/>
      <c r="K37" s="642"/>
      <c r="L37" s="617"/>
      <c r="M37" s="617"/>
      <c r="N37" s="390"/>
      <c r="O37" s="390"/>
      <c r="P37" s="664"/>
    </row>
    <row r="38" spans="1:16" ht="12.75">
      <c r="A38" s="617"/>
      <c r="B38" s="499"/>
      <c r="C38" s="499"/>
      <c r="D38" s="499"/>
      <c r="E38" s="499"/>
      <c r="F38" s="499"/>
      <c r="G38" s="499"/>
      <c r="H38" s="499"/>
      <c r="I38" s="499"/>
      <c r="J38" s="499"/>
      <c r="K38" s="665"/>
      <c r="L38" s="499"/>
      <c r="M38" s="499"/>
      <c r="N38" s="499"/>
      <c r="O38" s="499"/>
      <c r="P38" s="666"/>
    </row>
    <row r="39" spans="1:16" ht="20.25">
      <c r="A39" s="164"/>
      <c r="B39" s="647" t="s">
        <v>221</v>
      </c>
      <c r="C39" s="667"/>
      <c r="D39" s="667"/>
      <c r="E39" s="667"/>
      <c r="F39" s="667"/>
      <c r="G39" s="667"/>
      <c r="H39" s="667"/>
      <c r="I39" s="667"/>
      <c r="J39" s="667"/>
      <c r="K39" s="649">
        <f>K30-K34</f>
        <v>0.0181</v>
      </c>
      <c r="L39" s="668"/>
      <c r="M39" s="668"/>
      <c r="N39" s="668"/>
      <c r="O39" s="668"/>
      <c r="P39" s="669">
        <f>P30-P34</f>
        <v>0.20705</v>
      </c>
    </row>
    <row r="40" spans="1:16" ht="20.25">
      <c r="A40" s="93"/>
      <c r="B40" s="647" t="s">
        <v>225</v>
      </c>
      <c r="C40" s="655"/>
      <c r="D40" s="655"/>
      <c r="E40" s="655"/>
      <c r="F40" s="655"/>
      <c r="G40" s="655"/>
      <c r="H40" s="655"/>
      <c r="I40" s="655"/>
      <c r="J40" s="655"/>
      <c r="K40" s="669">
        <f>K19</f>
        <v>-0.0014</v>
      </c>
      <c r="L40" s="668"/>
      <c r="M40" s="668"/>
      <c r="N40" s="668"/>
      <c r="O40" s="668"/>
      <c r="P40" s="669">
        <f>P19</f>
        <v>1.1329999999999998</v>
      </c>
    </row>
    <row r="41" spans="1:16" ht="18">
      <c r="A41" s="93"/>
      <c r="B41" s="85"/>
      <c r="C41" s="89"/>
      <c r="D41" s="89"/>
      <c r="E41" s="89"/>
      <c r="F41" s="89"/>
      <c r="G41" s="89"/>
      <c r="H41" s="89"/>
      <c r="I41" s="89"/>
      <c r="J41" s="89"/>
      <c r="K41" s="670"/>
      <c r="L41" s="671"/>
      <c r="M41" s="671"/>
      <c r="N41" s="671"/>
      <c r="O41" s="671"/>
      <c r="P41" s="672"/>
    </row>
    <row r="42" spans="1:16" ht="3" customHeight="1">
      <c r="A42" s="93"/>
      <c r="B42" s="85"/>
      <c r="C42" s="89"/>
      <c r="D42" s="89"/>
      <c r="E42" s="89"/>
      <c r="F42" s="89"/>
      <c r="G42" s="89"/>
      <c r="H42" s="89"/>
      <c r="I42" s="89"/>
      <c r="J42" s="89"/>
      <c r="K42" s="670"/>
      <c r="L42" s="671"/>
      <c r="M42" s="671"/>
      <c r="N42" s="671"/>
      <c r="O42" s="671"/>
      <c r="P42" s="672"/>
    </row>
    <row r="43" spans="1:16" ht="23.25">
      <c r="A43" s="93"/>
      <c r="B43" s="387" t="s">
        <v>228</v>
      </c>
      <c r="C43" s="673"/>
      <c r="D43" s="3"/>
      <c r="E43" s="3"/>
      <c r="F43" s="3"/>
      <c r="G43" s="3"/>
      <c r="H43" s="3"/>
      <c r="I43" s="3"/>
      <c r="J43" s="3"/>
      <c r="K43" s="674">
        <f>SUM(K39:K42)</f>
        <v>0.016700000000000003</v>
      </c>
      <c r="L43" s="675"/>
      <c r="M43" s="675"/>
      <c r="N43" s="675"/>
      <c r="O43" s="675"/>
      <c r="P43" s="676">
        <f>SUM(P39:P42)</f>
        <v>1.3400499999999997</v>
      </c>
    </row>
    <row r="44" ht="12.75">
      <c r="K44" s="677"/>
    </row>
    <row r="45" ht="13.5" thickBot="1">
      <c r="K45" s="677"/>
    </row>
    <row r="46" spans="1:17" ht="12.75">
      <c r="A46" s="563"/>
      <c r="B46" s="564"/>
      <c r="C46" s="564"/>
      <c r="D46" s="564"/>
      <c r="E46" s="564"/>
      <c r="F46" s="564"/>
      <c r="G46" s="564"/>
      <c r="H46" s="558"/>
      <c r="I46" s="558"/>
      <c r="J46" s="558"/>
      <c r="K46" s="558"/>
      <c r="L46" s="558"/>
      <c r="M46" s="558"/>
      <c r="N46" s="558"/>
      <c r="O46" s="558"/>
      <c r="P46" s="558"/>
      <c r="Q46" s="559"/>
    </row>
    <row r="47" spans="1:17" ht="23.25">
      <c r="A47" s="565" t="s">
        <v>320</v>
      </c>
      <c r="B47" s="566"/>
      <c r="C47" s="566"/>
      <c r="D47" s="566"/>
      <c r="E47" s="566"/>
      <c r="F47" s="566"/>
      <c r="G47" s="566"/>
      <c r="H47" s="491"/>
      <c r="I47" s="491"/>
      <c r="J47" s="491"/>
      <c r="K47" s="491"/>
      <c r="L47" s="491"/>
      <c r="M47" s="491"/>
      <c r="N47" s="491"/>
      <c r="O47" s="491"/>
      <c r="P47" s="491"/>
      <c r="Q47" s="560"/>
    </row>
    <row r="48" spans="1:17" ht="12.75">
      <c r="A48" s="567"/>
      <c r="B48" s="566"/>
      <c r="C48" s="566"/>
      <c r="D48" s="566"/>
      <c r="E48" s="566"/>
      <c r="F48" s="566"/>
      <c r="G48" s="566"/>
      <c r="H48" s="491"/>
      <c r="I48" s="491"/>
      <c r="J48" s="491"/>
      <c r="K48" s="491"/>
      <c r="L48" s="491"/>
      <c r="M48" s="491"/>
      <c r="N48" s="491"/>
      <c r="O48" s="491"/>
      <c r="P48" s="491"/>
      <c r="Q48" s="560"/>
    </row>
    <row r="49" spans="1:17" ht="18">
      <c r="A49" s="568"/>
      <c r="B49" s="569"/>
      <c r="C49" s="569"/>
      <c r="D49" s="569"/>
      <c r="E49" s="569"/>
      <c r="F49" s="569"/>
      <c r="G49" s="569"/>
      <c r="H49" s="491"/>
      <c r="I49" s="491"/>
      <c r="J49" s="556"/>
      <c r="K49" s="678" t="s">
        <v>332</v>
      </c>
      <c r="L49" s="491"/>
      <c r="M49" s="491"/>
      <c r="N49" s="491"/>
      <c r="O49" s="491"/>
      <c r="P49" s="679" t="s">
        <v>333</v>
      </c>
      <c r="Q49" s="560"/>
    </row>
    <row r="50" spans="1:17" ht="12.75">
      <c r="A50" s="571"/>
      <c r="B50" s="93"/>
      <c r="C50" s="93"/>
      <c r="D50" s="93"/>
      <c r="E50" s="93"/>
      <c r="F50" s="93"/>
      <c r="G50" s="93"/>
      <c r="H50" s="491"/>
      <c r="I50" s="491"/>
      <c r="J50" s="491"/>
      <c r="K50" s="491"/>
      <c r="L50" s="491"/>
      <c r="M50" s="491"/>
      <c r="N50" s="491"/>
      <c r="O50" s="491"/>
      <c r="P50" s="491"/>
      <c r="Q50" s="560"/>
    </row>
    <row r="51" spans="1:17" ht="12.75">
      <c r="A51" s="571"/>
      <c r="B51" s="93"/>
      <c r="C51" s="93"/>
      <c r="D51" s="93"/>
      <c r="E51" s="93"/>
      <c r="F51" s="93"/>
      <c r="G51" s="93"/>
      <c r="H51" s="491"/>
      <c r="I51" s="491"/>
      <c r="J51" s="491"/>
      <c r="K51" s="491"/>
      <c r="L51" s="491"/>
      <c r="M51" s="491"/>
      <c r="N51" s="491"/>
      <c r="O51" s="491"/>
      <c r="P51" s="491"/>
      <c r="Q51" s="560"/>
    </row>
    <row r="52" spans="1:17" ht="23.25">
      <c r="A52" s="565" t="s">
        <v>323</v>
      </c>
      <c r="B52" s="573"/>
      <c r="C52" s="573"/>
      <c r="D52" s="574"/>
      <c r="E52" s="574"/>
      <c r="F52" s="575"/>
      <c r="G52" s="574"/>
      <c r="H52" s="491"/>
      <c r="I52" s="491"/>
      <c r="J52" s="491"/>
      <c r="K52" s="680">
        <f>K43</f>
        <v>0.016700000000000003</v>
      </c>
      <c r="L52" s="569" t="s">
        <v>321</v>
      </c>
      <c r="M52" s="491"/>
      <c r="N52" s="491"/>
      <c r="O52" s="491"/>
      <c r="P52" s="680">
        <f>P43</f>
        <v>1.3400499999999997</v>
      </c>
      <c r="Q52" s="681" t="s">
        <v>321</v>
      </c>
    </row>
    <row r="53" spans="1:17" ht="23.25">
      <c r="A53" s="682"/>
      <c r="B53" s="579"/>
      <c r="C53" s="579"/>
      <c r="D53" s="566"/>
      <c r="E53" s="566"/>
      <c r="F53" s="580"/>
      <c r="G53" s="566"/>
      <c r="H53" s="491"/>
      <c r="I53" s="491"/>
      <c r="J53" s="491"/>
      <c r="K53" s="675"/>
      <c r="L53" s="629"/>
      <c r="M53" s="491"/>
      <c r="N53" s="491"/>
      <c r="O53" s="491"/>
      <c r="P53" s="675"/>
      <c r="Q53" s="683"/>
    </row>
    <row r="54" spans="1:17" ht="23.25">
      <c r="A54" s="684" t="s">
        <v>322</v>
      </c>
      <c r="B54" s="44"/>
      <c r="C54" s="44"/>
      <c r="D54" s="566"/>
      <c r="E54" s="566"/>
      <c r="F54" s="583"/>
      <c r="G54" s="574"/>
      <c r="H54" s="491"/>
      <c r="I54" s="491"/>
      <c r="J54" s="491"/>
      <c r="K54" s="680">
        <f>'STEPPED UP GENCO'!K43</f>
        <v>0.013526632249999998</v>
      </c>
      <c r="L54" s="569" t="s">
        <v>321</v>
      </c>
      <c r="M54" s="491"/>
      <c r="N54" s="491"/>
      <c r="O54" s="491"/>
      <c r="P54" s="680">
        <f>'STEPPED UP GENCO'!P43</f>
        <v>-0.0271677901</v>
      </c>
      <c r="Q54" s="681" t="s">
        <v>321</v>
      </c>
    </row>
    <row r="55" spans="1:17" ht="6.75" customHeight="1">
      <c r="A55" s="584"/>
      <c r="B55" s="491"/>
      <c r="C55" s="491"/>
      <c r="D55" s="491"/>
      <c r="E55" s="491"/>
      <c r="F55" s="491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560"/>
    </row>
    <row r="56" spans="1:17" ht="6.75" customHeight="1">
      <c r="A56" s="584"/>
      <c r="B56" s="491"/>
      <c r="C56" s="491"/>
      <c r="D56" s="491"/>
      <c r="E56" s="491"/>
      <c r="F56" s="491"/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560"/>
    </row>
    <row r="57" spans="1:17" ht="6.75" customHeight="1">
      <c r="A57" s="584"/>
      <c r="B57" s="491"/>
      <c r="C57" s="491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560"/>
    </row>
    <row r="58" spans="1:17" ht="26.25" customHeight="1">
      <c r="A58" s="584"/>
      <c r="B58" s="491"/>
      <c r="C58" s="491"/>
      <c r="D58" s="491"/>
      <c r="E58" s="491"/>
      <c r="F58" s="491"/>
      <c r="G58" s="491"/>
      <c r="H58" s="573"/>
      <c r="I58" s="573"/>
      <c r="J58" s="685" t="s">
        <v>324</v>
      </c>
      <c r="K58" s="680">
        <f>SUM(K52:K57)</f>
        <v>0.030226632250000003</v>
      </c>
      <c r="L58" s="686" t="s">
        <v>321</v>
      </c>
      <c r="M58" s="284"/>
      <c r="N58" s="284"/>
      <c r="O58" s="284"/>
      <c r="P58" s="680">
        <f>SUM(P52:P57)</f>
        <v>1.3128822098999997</v>
      </c>
      <c r="Q58" s="686" t="s">
        <v>321</v>
      </c>
    </row>
    <row r="59" spans="1:17" ht="3" customHeight="1" thickBot="1">
      <c r="A59" s="585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2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G13" sqref="G13:P13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6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7109375" style="0" customWidth="1"/>
    <col min="17" max="17" width="7.7109375" style="0" customWidth="1"/>
  </cols>
  <sheetData>
    <row r="1" spans="1:17" ht="12.75">
      <c r="A1" s="714" t="s">
        <v>232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</row>
    <row r="2" spans="1:17" ht="12.75">
      <c r="A2" s="716" t="s">
        <v>233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803" t="str">
        <f>NDPL!Q1</f>
        <v>AUGUST-2018</v>
      </c>
      <c r="Q2" s="803"/>
    </row>
    <row r="3" spans="1:17" ht="12.75">
      <c r="A3" s="716" t="s">
        <v>439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</row>
    <row r="4" spans="1:17" ht="13.5" thickBot="1">
      <c r="A4" s="715"/>
      <c r="B4" s="715"/>
      <c r="C4" s="715"/>
      <c r="D4" s="715"/>
      <c r="E4" s="715"/>
      <c r="F4" s="715"/>
      <c r="G4" s="717"/>
      <c r="H4" s="717"/>
      <c r="I4" s="718" t="s">
        <v>386</v>
      </c>
      <c r="J4" s="717"/>
      <c r="K4" s="717"/>
      <c r="L4" s="717"/>
      <c r="M4" s="717"/>
      <c r="N4" s="718" t="s">
        <v>387</v>
      </c>
      <c r="O4" s="717"/>
      <c r="P4" s="717"/>
      <c r="Q4" s="715"/>
    </row>
    <row r="5" spans="1:17" s="780" customFormat="1" ht="46.5" thickBot="1" thickTop="1">
      <c r="A5" s="776" t="s">
        <v>8</v>
      </c>
      <c r="B5" s="778" t="s">
        <v>9</v>
      </c>
      <c r="C5" s="777" t="s">
        <v>1</v>
      </c>
      <c r="D5" s="777" t="s">
        <v>2</v>
      </c>
      <c r="E5" s="777" t="s">
        <v>3</v>
      </c>
      <c r="F5" s="777" t="s">
        <v>10</v>
      </c>
      <c r="G5" s="776" t="str">
        <f>NDPL!G5</f>
        <v>FINAL READING 31/08/2018</v>
      </c>
      <c r="H5" s="777" t="str">
        <f>NDPL!H5</f>
        <v>INTIAL READING 01/08/2018</v>
      </c>
      <c r="I5" s="777" t="s">
        <v>4</v>
      </c>
      <c r="J5" s="777" t="s">
        <v>5</v>
      </c>
      <c r="K5" s="777" t="s">
        <v>6</v>
      </c>
      <c r="L5" s="776" t="str">
        <f>NDPL!G5</f>
        <v>FINAL READING 31/08/2018</v>
      </c>
      <c r="M5" s="777" t="str">
        <f>NDPL!H5</f>
        <v>INTIAL READING 01/08/2018</v>
      </c>
      <c r="N5" s="777" t="s">
        <v>4</v>
      </c>
      <c r="O5" s="777" t="s">
        <v>5</v>
      </c>
      <c r="P5" s="777" t="s">
        <v>6</v>
      </c>
      <c r="Q5" s="779" t="s">
        <v>302</v>
      </c>
    </row>
    <row r="6" spans="1:17" ht="14.25" thickBot="1" thickTop="1">
      <c r="A6" s="715"/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</row>
    <row r="7" spans="1:17" ht="13.5" thickTop="1">
      <c r="A7" s="719" t="s">
        <v>438</v>
      </c>
      <c r="B7" s="720"/>
      <c r="C7" s="721"/>
      <c r="D7" s="721"/>
      <c r="E7" s="721"/>
      <c r="F7" s="721"/>
      <c r="G7" s="722"/>
      <c r="H7" s="723"/>
      <c r="I7" s="723"/>
      <c r="J7" s="723"/>
      <c r="K7" s="724"/>
      <c r="L7" s="725"/>
      <c r="M7" s="721"/>
      <c r="N7" s="723"/>
      <c r="O7" s="723"/>
      <c r="P7" s="726"/>
      <c r="Q7" s="727"/>
    </row>
    <row r="8" spans="1:17" ht="12.75">
      <c r="A8" s="728" t="s">
        <v>210</v>
      </c>
      <c r="B8" s="715"/>
      <c r="C8" s="715"/>
      <c r="D8" s="715"/>
      <c r="E8" s="715"/>
      <c r="F8" s="715"/>
      <c r="G8" s="729"/>
      <c r="H8" s="730"/>
      <c r="I8" s="731"/>
      <c r="J8" s="731"/>
      <c r="K8" s="732"/>
      <c r="L8" s="733"/>
      <c r="M8" s="731"/>
      <c r="N8" s="731"/>
      <c r="O8" s="731"/>
      <c r="P8" s="734"/>
      <c r="Q8" s="487"/>
    </row>
    <row r="9" spans="1:17" ht="12.75">
      <c r="A9" s="735" t="s">
        <v>440</v>
      </c>
      <c r="B9" s="715"/>
      <c r="C9" s="715"/>
      <c r="D9" s="715"/>
      <c r="E9" s="715"/>
      <c r="F9" s="715"/>
      <c r="G9" s="729"/>
      <c r="H9" s="730"/>
      <c r="I9" s="731"/>
      <c r="J9" s="731"/>
      <c r="K9" s="732"/>
      <c r="L9" s="733"/>
      <c r="M9" s="731"/>
      <c r="N9" s="731"/>
      <c r="O9" s="731"/>
      <c r="P9" s="734"/>
      <c r="Q9" s="487"/>
    </row>
    <row r="10" spans="1:17" s="451" customFormat="1" ht="12.75">
      <c r="A10" s="736">
        <v>1</v>
      </c>
      <c r="B10" s="738" t="s">
        <v>464</v>
      </c>
      <c r="C10" s="737">
        <v>4864952</v>
      </c>
      <c r="D10" s="773" t="s">
        <v>12</v>
      </c>
      <c r="E10" s="774" t="s">
        <v>339</v>
      </c>
      <c r="F10" s="737">
        <v>625</v>
      </c>
      <c r="G10" s="736">
        <v>998025</v>
      </c>
      <c r="H10" s="54">
        <v>998511</v>
      </c>
      <c r="I10" s="731">
        <f>G10-H10</f>
        <v>-486</v>
      </c>
      <c r="J10" s="731">
        <f>$F10*I10</f>
        <v>-303750</v>
      </c>
      <c r="K10" s="775">
        <f>J10/1000000</f>
        <v>-0.30375</v>
      </c>
      <c r="L10" s="736">
        <v>999990</v>
      </c>
      <c r="M10" s="54">
        <v>999990</v>
      </c>
      <c r="N10" s="731">
        <f>L10-M10</f>
        <v>0</v>
      </c>
      <c r="O10" s="731">
        <f>$F10*N10</f>
        <v>0</v>
      </c>
      <c r="P10" s="734">
        <f>O10/1000000</f>
        <v>0</v>
      </c>
      <c r="Q10" s="487"/>
    </row>
    <row r="11" spans="1:17" s="451" customFormat="1" ht="12.75">
      <c r="A11" s="736">
        <v>2</v>
      </c>
      <c r="B11" s="738" t="s">
        <v>465</v>
      </c>
      <c r="C11" s="737">
        <v>5129958</v>
      </c>
      <c r="D11" s="773" t="s">
        <v>12</v>
      </c>
      <c r="E11" s="774" t="s">
        <v>339</v>
      </c>
      <c r="F11" s="737">
        <v>625</v>
      </c>
      <c r="G11" s="736">
        <v>999566</v>
      </c>
      <c r="H11" s="54">
        <v>999489</v>
      </c>
      <c r="I11" s="731">
        <f>G11-H11</f>
        <v>77</v>
      </c>
      <c r="J11" s="731">
        <f>$F11*I11</f>
        <v>48125</v>
      </c>
      <c r="K11" s="775">
        <f>J11/1000000</f>
        <v>0.048125</v>
      </c>
      <c r="L11" s="736">
        <v>999883</v>
      </c>
      <c r="M11" s="54">
        <v>999877</v>
      </c>
      <c r="N11" s="731">
        <f>L11-M11</f>
        <v>6</v>
      </c>
      <c r="O11" s="731">
        <f>$F11*N11</f>
        <v>3750</v>
      </c>
      <c r="P11" s="734">
        <f>O11/1000000</f>
        <v>0.00375</v>
      </c>
      <c r="Q11" s="487"/>
    </row>
    <row r="12" spans="1:17" ht="12.75">
      <c r="A12" s="728" t="s">
        <v>116</v>
      </c>
      <c r="B12" s="728"/>
      <c r="C12" s="737"/>
      <c r="D12" s="773"/>
      <c r="E12" s="774"/>
      <c r="F12" s="737"/>
      <c r="G12" s="736"/>
      <c r="H12" s="54"/>
      <c r="I12" s="731"/>
      <c r="J12" s="731"/>
      <c r="K12" s="775"/>
      <c r="L12" s="736"/>
      <c r="M12" s="54"/>
      <c r="N12" s="731"/>
      <c r="O12" s="731"/>
      <c r="P12" s="734"/>
      <c r="Q12" s="487"/>
    </row>
    <row r="13" spans="1:17" s="451" customFormat="1" ht="12.75">
      <c r="A13" s="736">
        <v>1</v>
      </c>
      <c r="B13" s="738" t="s">
        <v>464</v>
      </c>
      <c r="C13" s="737">
        <v>5295160</v>
      </c>
      <c r="D13" s="773" t="s">
        <v>12</v>
      </c>
      <c r="E13" s="774" t="s">
        <v>339</v>
      </c>
      <c r="F13" s="737">
        <v>400</v>
      </c>
      <c r="G13" s="736">
        <v>999736</v>
      </c>
      <c r="H13" s="54">
        <v>999739</v>
      </c>
      <c r="I13" s="731">
        <f>G13-H13</f>
        <v>-3</v>
      </c>
      <c r="J13" s="731">
        <f>$F13*I13</f>
        <v>-1200</v>
      </c>
      <c r="K13" s="775">
        <f>J13/1000000</f>
        <v>-0.0012</v>
      </c>
      <c r="L13" s="736">
        <v>999807</v>
      </c>
      <c r="M13" s="54">
        <v>999480</v>
      </c>
      <c r="N13" s="731">
        <f>L13-M13</f>
        <v>327</v>
      </c>
      <c r="O13" s="731">
        <f>$F13*N13</f>
        <v>130800</v>
      </c>
      <c r="P13" s="734">
        <f>O13/1000000</f>
        <v>0.1308</v>
      </c>
      <c r="Q13" s="487"/>
    </row>
    <row r="14" spans="1:18" s="17" customFormat="1" ht="13.5" thickBot="1">
      <c r="A14" s="739"/>
      <c r="B14" s="740" t="s">
        <v>225</v>
      </c>
      <c r="C14" s="741"/>
      <c r="D14" s="742"/>
      <c r="E14" s="741"/>
      <c r="F14" s="743"/>
      <c r="G14" s="744"/>
      <c r="H14" s="745"/>
      <c r="I14" s="745"/>
      <c r="J14" s="745"/>
      <c r="K14" s="786">
        <f>SUM(K10:K13)</f>
        <v>-0.25682499999999997</v>
      </c>
      <c r="L14" s="744"/>
      <c r="M14" s="745"/>
      <c r="N14" s="745"/>
      <c r="O14" s="745"/>
      <c r="P14" s="746">
        <f>SUM(P10:P13)</f>
        <v>0.13455</v>
      </c>
      <c r="Q14" s="747"/>
      <c r="R14"/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Q14" sqref="Q14"/>
    </sheetView>
  </sheetViews>
  <sheetFormatPr defaultColWidth="9.140625" defaultRowHeight="12.75"/>
  <cols>
    <col min="1" max="1" width="5.140625" style="451" customWidth="1"/>
    <col min="2" max="2" width="36.8515625" style="451" customWidth="1"/>
    <col min="3" max="3" width="14.8515625" style="451" bestFit="1" customWidth="1"/>
    <col min="4" max="4" width="9.8515625" style="451" customWidth="1"/>
    <col min="5" max="5" width="16.8515625" style="451" customWidth="1"/>
    <col min="6" max="6" width="11.421875" style="451" customWidth="1"/>
    <col min="7" max="7" width="13.421875" style="451" customWidth="1"/>
    <col min="8" max="8" width="13.8515625" style="451" customWidth="1"/>
    <col min="9" max="9" width="11.00390625" style="451" customWidth="1"/>
    <col min="10" max="10" width="11.28125" style="451" customWidth="1"/>
    <col min="11" max="11" width="15.28125" style="451" customWidth="1"/>
    <col min="12" max="12" width="14.00390625" style="451" customWidth="1"/>
    <col min="13" max="13" width="13.00390625" style="451" customWidth="1"/>
    <col min="14" max="14" width="11.140625" style="451" customWidth="1"/>
    <col min="15" max="15" width="13.00390625" style="451" customWidth="1"/>
    <col min="16" max="16" width="14.7109375" style="451" customWidth="1"/>
    <col min="17" max="17" width="20.00390625" style="451" customWidth="1"/>
    <col min="18" max="16384" width="9.140625" style="451" customWidth="1"/>
  </cols>
  <sheetData>
    <row r="1" ht="26.25">
      <c r="A1" s="1" t="s">
        <v>232</v>
      </c>
    </row>
    <row r="2" spans="1:17" ht="16.5" customHeight="1">
      <c r="A2" s="294" t="s">
        <v>233</v>
      </c>
      <c r="P2" s="687" t="str">
        <f>NDPL!Q1</f>
        <v>AUGUST-2018</v>
      </c>
      <c r="Q2" s="688"/>
    </row>
    <row r="3" spans="1:8" ht="23.25">
      <c r="A3" s="179" t="s">
        <v>280</v>
      </c>
      <c r="H3" s="537"/>
    </row>
    <row r="4" spans="1:16" ht="24" thickBot="1">
      <c r="A4" s="3"/>
      <c r="G4" s="491"/>
      <c r="H4" s="491"/>
      <c r="I4" s="45" t="s">
        <v>386</v>
      </c>
      <c r="J4" s="491"/>
      <c r="K4" s="491"/>
      <c r="L4" s="491"/>
      <c r="M4" s="491"/>
      <c r="N4" s="45" t="s">
        <v>387</v>
      </c>
      <c r="O4" s="491"/>
      <c r="P4" s="491"/>
    </row>
    <row r="5" spans="1:17" ht="43.5" customHeight="1" thickBot="1" thickTop="1">
      <c r="A5" s="538" t="s">
        <v>8</v>
      </c>
      <c r="B5" s="514" t="s">
        <v>9</v>
      </c>
      <c r="C5" s="515" t="s">
        <v>1</v>
      </c>
      <c r="D5" s="515" t="s">
        <v>2</v>
      </c>
      <c r="E5" s="515" t="s">
        <v>3</v>
      </c>
      <c r="F5" s="515" t="s">
        <v>10</v>
      </c>
      <c r="G5" s="513" t="str">
        <f>NDPL!G5</f>
        <v>FINAL READING 31/08/2018</v>
      </c>
      <c r="H5" s="515" t="str">
        <f>NDPL!H5</f>
        <v>INTIAL READING 01/08/2018</v>
      </c>
      <c r="I5" s="515" t="s">
        <v>4</v>
      </c>
      <c r="J5" s="515" t="s">
        <v>5</v>
      </c>
      <c r="K5" s="539" t="s">
        <v>6</v>
      </c>
      <c r="L5" s="513" t="str">
        <f>NDPL!G5</f>
        <v>FINAL READING 31/08/2018</v>
      </c>
      <c r="M5" s="515" t="str">
        <f>NDPL!H5</f>
        <v>INTIAL READING 01/08/2018</v>
      </c>
      <c r="N5" s="515" t="s">
        <v>4</v>
      </c>
      <c r="O5" s="515" t="s">
        <v>5</v>
      </c>
      <c r="P5" s="539" t="s">
        <v>6</v>
      </c>
      <c r="Q5" s="539" t="s">
        <v>302</v>
      </c>
    </row>
    <row r="6" ht="14.25" thickBot="1" thickTop="1"/>
    <row r="7" spans="1:17" ht="19.5" customHeight="1" thickTop="1">
      <c r="A7" s="277"/>
      <c r="B7" s="278" t="s">
        <v>247</v>
      </c>
      <c r="C7" s="279"/>
      <c r="D7" s="279"/>
      <c r="E7" s="279"/>
      <c r="F7" s="280"/>
      <c r="G7" s="94"/>
      <c r="H7" s="88"/>
      <c r="I7" s="88"/>
      <c r="J7" s="88"/>
      <c r="K7" s="91"/>
      <c r="L7" s="96"/>
      <c r="M7" s="463"/>
      <c r="N7" s="463"/>
      <c r="O7" s="463"/>
      <c r="P7" s="598"/>
      <c r="Q7" s="546"/>
    </row>
    <row r="8" spans="1:17" ht="19.5" customHeight="1">
      <c r="A8" s="258"/>
      <c r="B8" s="281" t="s">
        <v>248</v>
      </c>
      <c r="C8" s="282"/>
      <c r="D8" s="282"/>
      <c r="E8" s="282"/>
      <c r="F8" s="283"/>
      <c r="G8" s="37"/>
      <c r="H8" s="43"/>
      <c r="I8" s="43"/>
      <c r="J8" s="43"/>
      <c r="K8" s="41"/>
      <c r="L8" s="97"/>
      <c r="M8" s="491"/>
      <c r="N8" s="491"/>
      <c r="O8" s="491"/>
      <c r="P8" s="689"/>
      <c r="Q8" s="455"/>
    </row>
    <row r="9" spans="1:17" ht="19.5" customHeight="1">
      <c r="A9" s="258">
        <v>1</v>
      </c>
      <c r="B9" s="284" t="s">
        <v>249</v>
      </c>
      <c r="C9" s="282">
        <v>4864817</v>
      </c>
      <c r="D9" s="268" t="s">
        <v>12</v>
      </c>
      <c r="E9" s="93" t="s">
        <v>339</v>
      </c>
      <c r="F9" s="283">
        <v>100</v>
      </c>
      <c r="G9" s="447">
        <v>977622</v>
      </c>
      <c r="H9" s="282">
        <v>977937</v>
      </c>
      <c r="I9" s="450">
        <f>G9-H9</f>
        <v>-315</v>
      </c>
      <c r="J9" s="450">
        <f>$F9*I9</f>
        <v>-31500</v>
      </c>
      <c r="K9" s="500">
        <f>J9/1000000</f>
        <v>-0.0315</v>
      </c>
      <c r="L9" s="447">
        <v>1979</v>
      </c>
      <c r="M9" s="282">
        <v>1892</v>
      </c>
      <c r="N9" s="450">
        <f>L9-M9</f>
        <v>87</v>
      </c>
      <c r="O9" s="450">
        <f>$F9*N9</f>
        <v>8700</v>
      </c>
      <c r="P9" s="500">
        <f>O9/1000000</f>
        <v>0.0087</v>
      </c>
      <c r="Q9" s="467"/>
    </row>
    <row r="10" spans="1:17" ht="19.5" customHeight="1">
      <c r="A10" s="258">
        <v>2</v>
      </c>
      <c r="B10" s="284" t="s">
        <v>250</v>
      </c>
      <c r="C10" s="282">
        <v>4864794</v>
      </c>
      <c r="D10" s="268" t="s">
        <v>12</v>
      </c>
      <c r="E10" s="93" t="s">
        <v>339</v>
      </c>
      <c r="F10" s="283">
        <v>100</v>
      </c>
      <c r="G10" s="447">
        <v>72885</v>
      </c>
      <c r="H10" s="282">
        <v>72010</v>
      </c>
      <c r="I10" s="450">
        <f>G10-H10</f>
        <v>875</v>
      </c>
      <c r="J10" s="450">
        <f>$F10*I10</f>
        <v>87500</v>
      </c>
      <c r="K10" s="500">
        <f>J10/1000000</f>
        <v>0.0875</v>
      </c>
      <c r="L10" s="447">
        <v>5736</v>
      </c>
      <c r="M10" s="282">
        <v>5413</v>
      </c>
      <c r="N10" s="450">
        <f>L10-M10</f>
        <v>323</v>
      </c>
      <c r="O10" s="450">
        <f>$F10*N10</f>
        <v>32300</v>
      </c>
      <c r="P10" s="500">
        <f>O10/1000000</f>
        <v>0.0323</v>
      </c>
      <c r="Q10" s="455"/>
    </row>
    <row r="11" spans="1:17" ht="19.5" customHeight="1">
      <c r="A11" s="258">
        <v>3</v>
      </c>
      <c r="B11" s="284" t="s">
        <v>251</v>
      </c>
      <c r="C11" s="282">
        <v>4864896</v>
      </c>
      <c r="D11" s="268" t="s">
        <v>12</v>
      </c>
      <c r="E11" s="93" t="s">
        <v>339</v>
      </c>
      <c r="F11" s="283">
        <v>500</v>
      </c>
      <c r="G11" s="447">
        <v>11635</v>
      </c>
      <c r="H11" s="282">
        <v>11448</v>
      </c>
      <c r="I11" s="450">
        <f>G11-H11</f>
        <v>187</v>
      </c>
      <c r="J11" s="450">
        <f>$F11*I11</f>
        <v>93500</v>
      </c>
      <c r="K11" s="500">
        <f>J11/1000000</f>
        <v>0.0935</v>
      </c>
      <c r="L11" s="447">
        <v>2715</v>
      </c>
      <c r="M11" s="282">
        <v>2445</v>
      </c>
      <c r="N11" s="450">
        <f>L11-M11</f>
        <v>270</v>
      </c>
      <c r="O11" s="450">
        <f>$F11*N11</f>
        <v>135000</v>
      </c>
      <c r="P11" s="500">
        <f>O11/1000000</f>
        <v>0.135</v>
      </c>
      <c r="Q11" s="455"/>
    </row>
    <row r="12" spans="1:17" ht="19.5" customHeight="1">
      <c r="A12" s="258">
        <v>4</v>
      </c>
      <c r="B12" s="284" t="s">
        <v>252</v>
      </c>
      <c r="C12" s="282">
        <v>4864863</v>
      </c>
      <c r="D12" s="268" t="s">
        <v>12</v>
      </c>
      <c r="E12" s="93" t="s">
        <v>339</v>
      </c>
      <c r="F12" s="703">
        <v>937.5</v>
      </c>
      <c r="G12" s="447">
        <v>999826</v>
      </c>
      <c r="H12" s="282">
        <v>999877</v>
      </c>
      <c r="I12" s="450">
        <f>G12-H12</f>
        <v>-51</v>
      </c>
      <c r="J12" s="450">
        <f>$F12*I12</f>
        <v>-47812.5</v>
      </c>
      <c r="K12" s="500">
        <f>J12/1000000</f>
        <v>-0.0478125</v>
      </c>
      <c r="L12" s="447">
        <v>107</v>
      </c>
      <c r="M12" s="282">
        <v>114</v>
      </c>
      <c r="N12" s="450">
        <f>L12-M12</f>
        <v>-7</v>
      </c>
      <c r="O12" s="450">
        <f>$F12*N12</f>
        <v>-6562.5</v>
      </c>
      <c r="P12" s="500">
        <f>O12/1000000</f>
        <v>-0.0065625</v>
      </c>
      <c r="Q12" s="704"/>
    </row>
    <row r="13" spans="1:17" ht="19.5" customHeight="1">
      <c r="A13" s="258"/>
      <c r="B13" s="281" t="s">
        <v>253</v>
      </c>
      <c r="C13" s="282"/>
      <c r="D13" s="268"/>
      <c r="E13" s="81"/>
      <c r="F13" s="283"/>
      <c r="G13" s="259"/>
      <c r="H13" s="274"/>
      <c r="I13" s="274"/>
      <c r="J13" s="274"/>
      <c r="K13" s="289"/>
      <c r="L13" s="295"/>
      <c r="M13" s="274"/>
      <c r="N13" s="274"/>
      <c r="O13" s="274"/>
      <c r="P13" s="503"/>
      <c r="Q13" s="455"/>
    </row>
    <row r="14" spans="1:17" ht="19.5" customHeight="1">
      <c r="A14" s="258">
        <v>5</v>
      </c>
      <c r="B14" s="284" t="s">
        <v>254</v>
      </c>
      <c r="C14" s="282">
        <v>5128406</v>
      </c>
      <c r="D14" s="268" t="s">
        <v>12</v>
      </c>
      <c r="E14" s="93" t="s">
        <v>339</v>
      </c>
      <c r="F14" s="283">
        <v>500</v>
      </c>
      <c r="G14" s="447">
        <v>999412</v>
      </c>
      <c r="H14" s="282">
        <v>999620</v>
      </c>
      <c r="I14" s="450">
        <f>G14-H14</f>
        <v>-208</v>
      </c>
      <c r="J14" s="450">
        <f>$F14*I14</f>
        <v>-104000</v>
      </c>
      <c r="K14" s="500">
        <f>J14/1000000</f>
        <v>-0.104</v>
      </c>
      <c r="L14" s="447">
        <v>999845</v>
      </c>
      <c r="M14" s="282">
        <v>999871</v>
      </c>
      <c r="N14" s="450">
        <f>L14-M14</f>
        <v>-26</v>
      </c>
      <c r="O14" s="450">
        <f>$F14*N14</f>
        <v>-13000</v>
      </c>
      <c r="P14" s="500">
        <f>O14/1000000</f>
        <v>-0.013</v>
      </c>
      <c r="Q14" s="455"/>
    </row>
    <row r="15" spans="1:17" ht="19.5" customHeight="1">
      <c r="A15" s="258">
        <v>6</v>
      </c>
      <c r="B15" s="284" t="s">
        <v>255</v>
      </c>
      <c r="C15" s="282">
        <v>4864881</v>
      </c>
      <c r="D15" s="268" t="s">
        <v>12</v>
      </c>
      <c r="E15" s="93" t="s">
        <v>339</v>
      </c>
      <c r="F15" s="283">
        <v>-500</v>
      </c>
      <c r="G15" s="447">
        <v>978518</v>
      </c>
      <c r="H15" s="282">
        <v>978535</v>
      </c>
      <c r="I15" s="450">
        <f>G15-H15</f>
        <v>-17</v>
      </c>
      <c r="J15" s="450">
        <f>$F15*I15</f>
        <v>8500</v>
      </c>
      <c r="K15" s="500">
        <f>J15/1000000</f>
        <v>0.0085</v>
      </c>
      <c r="L15" s="447">
        <v>976367</v>
      </c>
      <c r="M15" s="282">
        <v>976364</v>
      </c>
      <c r="N15" s="450">
        <f>L15-M15</f>
        <v>3</v>
      </c>
      <c r="O15" s="450">
        <f>$F15*N15</f>
        <v>-1500</v>
      </c>
      <c r="P15" s="500">
        <f>O15/1000000</f>
        <v>-0.0015</v>
      </c>
      <c r="Q15" s="455"/>
    </row>
    <row r="16" spans="1:17" ht="19.5" customHeight="1">
      <c r="A16" s="258">
        <v>7</v>
      </c>
      <c r="B16" s="284" t="s">
        <v>270</v>
      </c>
      <c r="C16" s="282">
        <v>4902559</v>
      </c>
      <c r="D16" s="268" t="s">
        <v>12</v>
      </c>
      <c r="E16" s="93" t="s">
        <v>339</v>
      </c>
      <c r="F16" s="283">
        <v>300</v>
      </c>
      <c r="G16" s="447">
        <v>36</v>
      </c>
      <c r="H16" s="282">
        <v>36</v>
      </c>
      <c r="I16" s="450">
        <f>G16-H16</f>
        <v>0</v>
      </c>
      <c r="J16" s="450">
        <f>$F16*I16</f>
        <v>0</v>
      </c>
      <c r="K16" s="500">
        <f>J16/1000000</f>
        <v>0</v>
      </c>
      <c r="L16" s="447">
        <v>999921</v>
      </c>
      <c r="M16" s="282">
        <v>999921</v>
      </c>
      <c r="N16" s="450">
        <f>L16-M16</f>
        <v>0</v>
      </c>
      <c r="O16" s="450">
        <f>$F16*N16</f>
        <v>0</v>
      </c>
      <c r="P16" s="500">
        <f>O16/1000000</f>
        <v>0</v>
      </c>
      <c r="Q16" s="455"/>
    </row>
    <row r="17" spans="1:17" ht="19.5" customHeight="1">
      <c r="A17" s="258"/>
      <c r="B17" s="281"/>
      <c r="C17" s="282"/>
      <c r="D17" s="268"/>
      <c r="E17" s="93"/>
      <c r="F17" s="283"/>
      <c r="G17" s="92"/>
      <c r="H17" s="81"/>
      <c r="I17" s="43"/>
      <c r="J17" s="43"/>
      <c r="K17" s="95"/>
      <c r="L17" s="297"/>
      <c r="M17" s="492"/>
      <c r="N17" s="492"/>
      <c r="O17" s="492"/>
      <c r="P17" s="493"/>
      <c r="Q17" s="455"/>
    </row>
    <row r="18" spans="1:17" ht="19.5" customHeight="1">
      <c r="A18" s="258"/>
      <c r="B18" s="284"/>
      <c r="C18" s="282"/>
      <c r="D18" s="268"/>
      <c r="E18" s="93"/>
      <c r="F18" s="283"/>
      <c r="G18" s="92"/>
      <c r="H18" s="81"/>
      <c r="I18" s="43"/>
      <c r="J18" s="43"/>
      <c r="K18" s="95"/>
      <c r="L18" s="297"/>
      <c r="M18" s="492"/>
      <c r="N18" s="492"/>
      <c r="O18" s="492"/>
      <c r="P18" s="493"/>
      <c r="Q18" s="455"/>
    </row>
    <row r="19" spans="1:17" ht="19.5" customHeight="1">
      <c r="A19" s="258"/>
      <c r="B19" s="281" t="s">
        <v>256</v>
      </c>
      <c r="C19" s="282"/>
      <c r="D19" s="268"/>
      <c r="E19" s="93"/>
      <c r="F19" s="285"/>
      <c r="G19" s="92"/>
      <c r="H19" s="81"/>
      <c r="I19" s="40"/>
      <c r="J19" s="44"/>
      <c r="K19" s="291">
        <f>SUM(K9:K18)</f>
        <v>0.006187499999999992</v>
      </c>
      <c r="L19" s="298"/>
      <c r="M19" s="274"/>
      <c r="N19" s="274"/>
      <c r="O19" s="274"/>
      <c r="P19" s="292">
        <f>SUM(P9:P18)</f>
        <v>0.1549375</v>
      </c>
      <c r="Q19" s="455"/>
    </row>
    <row r="20" spans="1:17" ht="19.5" customHeight="1">
      <c r="A20" s="258"/>
      <c r="B20" s="281" t="s">
        <v>257</v>
      </c>
      <c r="C20" s="282"/>
      <c r="D20" s="268"/>
      <c r="E20" s="93"/>
      <c r="F20" s="285"/>
      <c r="G20" s="92"/>
      <c r="H20" s="81"/>
      <c r="I20" s="40"/>
      <c r="J20" s="40"/>
      <c r="K20" s="95"/>
      <c r="L20" s="297"/>
      <c r="M20" s="492"/>
      <c r="N20" s="492"/>
      <c r="O20" s="492"/>
      <c r="P20" s="493"/>
      <c r="Q20" s="455"/>
    </row>
    <row r="21" spans="1:17" ht="19.5" customHeight="1">
      <c r="A21" s="258"/>
      <c r="B21" s="281" t="s">
        <v>258</v>
      </c>
      <c r="C21" s="282"/>
      <c r="D21" s="268"/>
      <c r="E21" s="93"/>
      <c r="F21" s="285"/>
      <c r="G21" s="92"/>
      <c r="H21" s="81"/>
      <c r="I21" s="40"/>
      <c r="J21" s="40"/>
      <c r="K21" s="95"/>
      <c r="L21" s="297"/>
      <c r="M21" s="492"/>
      <c r="N21" s="492"/>
      <c r="O21" s="492"/>
      <c r="P21" s="493"/>
      <c r="Q21" s="455"/>
    </row>
    <row r="22" spans="1:17" ht="19.5" customHeight="1">
      <c r="A22" s="258">
        <v>8</v>
      </c>
      <c r="B22" s="284" t="s">
        <v>259</v>
      </c>
      <c r="C22" s="282">
        <v>4864796</v>
      </c>
      <c r="D22" s="268" t="s">
        <v>12</v>
      </c>
      <c r="E22" s="93" t="s">
        <v>339</v>
      </c>
      <c r="F22" s="283">
        <v>200</v>
      </c>
      <c r="G22" s="447">
        <v>986910</v>
      </c>
      <c r="H22" s="282">
        <v>986937</v>
      </c>
      <c r="I22" s="450">
        <f>G22-H22</f>
        <v>-27</v>
      </c>
      <c r="J22" s="450">
        <f>$F22*I22</f>
        <v>-5400</v>
      </c>
      <c r="K22" s="500">
        <f>J22/1000000</f>
        <v>-0.0054</v>
      </c>
      <c r="L22" s="447">
        <v>999947</v>
      </c>
      <c r="M22" s="282">
        <v>999827</v>
      </c>
      <c r="N22" s="450">
        <f>L22-M22</f>
        <v>120</v>
      </c>
      <c r="O22" s="450">
        <f>$F22*N22</f>
        <v>24000</v>
      </c>
      <c r="P22" s="500">
        <f>O22/1000000</f>
        <v>0.024</v>
      </c>
      <c r="Q22" s="467"/>
    </row>
    <row r="23" spans="1:17" ht="21" customHeight="1">
      <c r="A23" s="258">
        <v>9</v>
      </c>
      <c r="B23" s="284" t="s">
        <v>260</v>
      </c>
      <c r="C23" s="282">
        <v>5128407</v>
      </c>
      <c r="D23" s="268" t="s">
        <v>12</v>
      </c>
      <c r="E23" s="93" t="s">
        <v>339</v>
      </c>
      <c r="F23" s="283">
        <v>937.5</v>
      </c>
      <c r="G23" s="447">
        <v>998101</v>
      </c>
      <c r="H23" s="282">
        <v>998182</v>
      </c>
      <c r="I23" s="450">
        <f>G23-H23</f>
        <v>-81</v>
      </c>
      <c r="J23" s="450">
        <f>$F23*I23</f>
        <v>-75937.5</v>
      </c>
      <c r="K23" s="500">
        <f>J23/1000000</f>
        <v>-0.0759375</v>
      </c>
      <c r="L23" s="447">
        <v>999936</v>
      </c>
      <c r="M23" s="282">
        <v>999964</v>
      </c>
      <c r="N23" s="450">
        <f>L23-M23</f>
        <v>-28</v>
      </c>
      <c r="O23" s="450">
        <f>$F23*N23</f>
        <v>-26250</v>
      </c>
      <c r="P23" s="500">
        <f>O23/1000000</f>
        <v>-0.02625</v>
      </c>
      <c r="Q23" s="461"/>
    </row>
    <row r="24" spans="1:17" ht="19.5" customHeight="1">
      <c r="A24" s="258"/>
      <c r="B24" s="281" t="s">
        <v>261</v>
      </c>
      <c r="C24" s="284"/>
      <c r="D24" s="268"/>
      <c r="E24" s="93"/>
      <c r="F24" s="285"/>
      <c r="G24" s="92"/>
      <c r="H24" s="81"/>
      <c r="I24" s="40"/>
      <c r="J24" s="44"/>
      <c r="K24" s="292">
        <f>SUM(K22:K23)</f>
        <v>-0.08133750000000001</v>
      </c>
      <c r="L24" s="298"/>
      <c r="M24" s="274"/>
      <c r="N24" s="274"/>
      <c r="O24" s="274"/>
      <c r="P24" s="292">
        <f>SUM(P22:P23)</f>
        <v>-0.0022499999999999985</v>
      </c>
      <c r="Q24" s="455"/>
    </row>
    <row r="25" spans="1:17" ht="19.5" customHeight="1">
      <c r="A25" s="258"/>
      <c r="B25" s="281" t="s">
        <v>262</v>
      </c>
      <c r="C25" s="282"/>
      <c r="D25" s="268"/>
      <c r="E25" s="81"/>
      <c r="F25" s="283"/>
      <c r="G25" s="92"/>
      <c r="H25" s="81"/>
      <c r="I25" s="43"/>
      <c r="J25" s="39"/>
      <c r="K25" s="95"/>
      <c r="L25" s="297"/>
      <c r="M25" s="492"/>
      <c r="N25" s="492"/>
      <c r="O25" s="492"/>
      <c r="P25" s="493"/>
      <c r="Q25" s="455"/>
    </row>
    <row r="26" spans="1:17" ht="19.5" customHeight="1">
      <c r="A26" s="258"/>
      <c r="B26" s="281" t="s">
        <v>258</v>
      </c>
      <c r="C26" s="282"/>
      <c r="D26" s="268"/>
      <c r="E26" s="81"/>
      <c r="F26" s="283"/>
      <c r="G26" s="92"/>
      <c r="H26" s="81"/>
      <c r="I26" s="43"/>
      <c r="J26" s="39"/>
      <c r="K26" s="95"/>
      <c r="L26" s="297"/>
      <c r="M26" s="492"/>
      <c r="N26" s="492"/>
      <c r="O26" s="492"/>
      <c r="P26" s="493"/>
      <c r="Q26" s="455"/>
    </row>
    <row r="27" spans="1:17" ht="19.5" customHeight="1">
      <c r="A27" s="258">
        <v>10</v>
      </c>
      <c r="B27" s="284" t="s">
        <v>263</v>
      </c>
      <c r="C27" s="282">
        <v>4864866</v>
      </c>
      <c r="D27" s="268" t="s">
        <v>12</v>
      </c>
      <c r="E27" s="93" t="s">
        <v>339</v>
      </c>
      <c r="F27" s="501">
        <v>1250</v>
      </c>
      <c r="G27" s="447">
        <v>938</v>
      </c>
      <c r="H27" s="282">
        <v>937</v>
      </c>
      <c r="I27" s="450">
        <f aca="true" t="shared" si="0" ref="I27:I33">G27-H27</f>
        <v>1</v>
      </c>
      <c r="J27" s="450">
        <f aca="true" t="shared" si="1" ref="J27:J33">$F27*I27</f>
        <v>1250</v>
      </c>
      <c r="K27" s="500">
        <f aca="true" t="shared" si="2" ref="K27:K33">J27/1000000</f>
        <v>0.00125</v>
      </c>
      <c r="L27" s="447">
        <v>78</v>
      </c>
      <c r="M27" s="282">
        <v>64</v>
      </c>
      <c r="N27" s="450">
        <f aca="true" t="shared" si="3" ref="N27:N33">L27-M27</f>
        <v>14</v>
      </c>
      <c r="O27" s="450">
        <f aca="true" t="shared" si="4" ref="O27:O33">$F27*N27</f>
        <v>17500</v>
      </c>
      <c r="P27" s="500">
        <f aca="true" t="shared" si="5" ref="P27:P33">O27/1000000</f>
        <v>0.0175</v>
      </c>
      <c r="Q27" s="455"/>
    </row>
    <row r="28" spans="1:17" ht="19.5" customHeight="1">
      <c r="A28" s="258">
        <v>11</v>
      </c>
      <c r="B28" s="284" t="s">
        <v>264</v>
      </c>
      <c r="C28" s="282">
        <v>5295125</v>
      </c>
      <c r="D28" s="268" t="s">
        <v>12</v>
      </c>
      <c r="E28" s="93" t="s">
        <v>339</v>
      </c>
      <c r="F28" s="501">
        <v>100</v>
      </c>
      <c r="G28" s="447">
        <v>326450</v>
      </c>
      <c r="H28" s="282">
        <v>326718</v>
      </c>
      <c r="I28" s="450">
        <f t="shared" si="0"/>
        <v>-268</v>
      </c>
      <c r="J28" s="450">
        <f t="shared" si="1"/>
        <v>-26800</v>
      </c>
      <c r="K28" s="500">
        <f t="shared" si="2"/>
        <v>-0.0268</v>
      </c>
      <c r="L28" s="447">
        <v>999210</v>
      </c>
      <c r="M28" s="282">
        <v>997936</v>
      </c>
      <c r="N28" s="450">
        <f t="shared" si="3"/>
        <v>1274</v>
      </c>
      <c r="O28" s="450">
        <f t="shared" si="4"/>
        <v>127400</v>
      </c>
      <c r="P28" s="500">
        <f t="shared" si="5"/>
        <v>0.1274</v>
      </c>
      <c r="Q28" s="455"/>
    </row>
    <row r="29" spans="1:17" ht="19.5" customHeight="1">
      <c r="A29" s="258">
        <v>12</v>
      </c>
      <c r="B29" s="284" t="s">
        <v>265</v>
      </c>
      <c r="C29" s="282">
        <v>5295126</v>
      </c>
      <c r="D29" s="268" t="s">
        <v>12</v>
      </c>
      <c r="E29" s="93" t="s">
        <v>339</v>
      </c>
      <c r="F29" s="501">
        <v>62.5</v>
      </c>
      <c r="G29" s="447">
        <v>254545</v>
      </c>
      <c r="H29" s="282">
        <v>255198</v>
      </c>
      <c r="I29" s="450">
        <f t="shared" si="0"/>
        <v>-653</v>
      </c>
      <c r="J29" s="450">
        <f t="shared" si="1"/>
        <v>-40812.5</v>
      </c>
      <c r="K29" s="500">
        <f t="shared" si="2"/>
        <v>-0.0408125</v>
      </c>
      <c r="L29" s="447">
        <v>93645</v>
      </c>
      <c r="M29" s="282">
        <v>93828</v>
      </c>
      <c r="N29" s="450">
        <f t="shared" si="3"/>
        <v>-183</v>
      </c>
      <c r="O29" s="450">
        <f t="shared" si="4"/>
        <v>-11437.5</v>
      </c>
      <c r="P29" s="500">
        <f t="shared" si="5"/>
        <v>-0.0114375</v>
      </c>
      <c r="Q29" s="455"/>
    </row>
    <row r="30" spans="1:17" ht="19.5" customHeight="1">
      <c r="A30" s="258"/>
      <c r="B30" s="284"/>
      <c r="C30" s="282"/>
      <c r="D30" s="268"/>
      <c r="E30" s="93"/>
      <c r="F30" s="501">
        <v>62.5</v>
      </c>
      <c r="G30" s="447"/>
      <c r="H30" s="282"/>
      <c r="I30" s="450"/>
      <c r="J30" s="450"/>
      <c r="K30" s="500"/>
      <c r="L30" s="447">
        <v>990404</v>
      </c>
      <c r="M30" s="282">
        <v>990007</v>
      </c>
      <c r="N30" s="450">
        <f>L30-M30</f>
        <v>397</v>
      </c>
      <c r="O30" s="450">
        <f>$F30*N30</f>
        <v>24812.5</v>
      </c>
      <c r="P30" s="500">
        <f>O30/1000000</f>
        <v>0.0248125</v>
      </c>
      <c r="Q30" s="455"/>
    </row>
    <row r="31" spans="1:17" ht="19.5" customHeight="1">
      <c r="A31" s="258">
        <v>13</v>
      </c>
      <c r="B31" s="284" t="s">
        <v>266</v>
      </c>
      <c r="C31" s="282">
        <v>4865179</v>
      </c>
      <c r="D31" s="268" t="s">
        <v>12</v>
      </c>
      <c r="E31" s="93" t="s">
        <v>339</v>
      </c>
      <c r="F31" s="501">
        <v>800</v>
      </c>
      <c r="G31" s="447">
        <v>2578</v>
      </c>
      <c r="H31" s="282">
        <v>2589</v>
      </c>
      <c r="I31" s="450">
        <f t="shared" si="0"/>
        <v>-11</v>
      </c>
      <c r="J31" s="450">
        <f t="shared" si="1"/>
        <v>-8800</v>
      </c>
      <c r="K31" s="500">
        <f t="shared" si="2"/>
        <v>-0.0088</v>
      </c>
      <c r="L31" s="447">
        <v>1935</v>
      </c>
      <c r="M31" s="282">
        <v>1878</v>
      </c>
      <c r="N31" s="450">
        <f t="shared" si="3"/>
        <v>57</v>
      </c>
      <c r="O31" s="450">
        <f t="shared" si="4"/>
        <v>45600</v>
      </c>
      <c r="P31" s="500">
        <f t="shared" si="5"/>
        <v>0.0456</v>
      </c>
      <c r="Q31" s="455"/>
    </row>
    <row r="32" spans="1:17" ht="19.5" customHeight="1">
      <c r="A32" s="258">
        <v>14</v>
      </c>
      <c r="B32" s="284" t="s">
        <v>267</v>
      </c>
      <c r="C32" s="282">
        <v>4864795</v>
      </c>
      <c r="D32" s="268" t="s">
        <v>12</v>
      </c>
      <c r="E32" s="93" t="s">
        <v>339</v>
      </c>
      <c r="F32" s="501">
        <v>100</v>
      </c>
      <c r="G32" s="447">
        <v>976993</v>
      </c>
      <c r="H32" s="282">
        <v>977167</v>
      </c>
      <c r="I32" s="450">
        <f t="shared" si="0"/>
        <v>-174</v>
      </c>
      <c r="J32" s="450">
        <f t="shared" si="1"/>
        <v>-17400</v>
      </c>
      <c r="K32" s="500">
        <f t="shared" si="2"/>
        <v>-0.0174</v>
      </c>
      <c r="L32" s="447">
        <v>999183</v>
      </c>
      <c r="M32" s="282">
        <v>999242</v>
      </c>
      <c r="N32" s="450">
        <f t="shared" si="3"/>
        <v>-59</v>
      </c>
      <c r="O32" s="450">
        <f t="shared" si="4"/>
        <v>-5900</v>
      </c>
      <c r="P32" s="500">
        <f t="shared" si="5"/>
        <v>-0.0059</v>
      </c>
      <c r="Q32" s="467"/>
    </row>
    <row r="33" spans="1:17" ht="19.5" customHeight="1">
      <c r="A33" s="258">
        <v>15</v>
      </c>
      <c r="B33" s="284" t="s">
        <v>364</v>
      </c>
      <c r="C33" s="282">
        <v>4864821</v>
      </c>
      <c r="D33" s="268" t="s">
        <v>12</v>
      </c>
      <c r="E33" s="93" t="s">
        <v>339</v>
      </c>
      <c r="F33" s="501">
        <v>150</v>
      </c>
      <c r="G33" s="447">
        <v>178</v>
      </c>
      <c r="H33" s="282">
        <v>178</v>
      </c>
      <c r="I33" s="450">
        <f t="shared" si="0"/>
        <v>0</v>
      </c>
      <c r="J33" s="450">
        <f t="shared" si="1"/>
        <v>0</v>
      </c>
      <c r="K33" s="500">
        <f t="shared" si="2"/>
        <v>0</v>
      </c>
      <c r="L33" s="447">
        <v>986885</v>
      </c>
      <c r="M33" s="282">
        <v>988194</v>
      </c>
      <c r="N33" s="450">
        <f t="shared" si="3"/>
        <v>-1309</v>
      </c>
      <c r="O33" s="450">
        <f t="shared" si="4"/>
        <v>-196350</v>
      </c>
      <c r="P33" s="502">
        <f t="shared" si="5"/>
        <v>-0.19635</v>
      </c>
      <c r="Q33" s="480"/>
    </row>
    <row r="34" spans="1:17" ht="19.5" customHeight="1">
      <c r="A34" s="258"/>
      <c r="B34" s="281" t="s">
        <v>253</v>
      </c>
      <c r="C34" s="282"/>
      <c r="D34" s="268"/>
      <c r="E34" s="81"/>
      <c r="F34" s="283"/>
      <c r="G34" s="259"/>
      <c r="H34" s="274"/>
      <c r="I34" s="274"/>
      <c r="J34" s="290"/>
      <c r="K34" s="289"/>
      <c r="L34" s="295"/>
      <c r="M34" s="274"/>
      <c r="N34" s="274"/>
      <c r="O34" s="274"/>
      <c r="P34" s="503"/>
      <c r="Q34" s="455"/>
    </row>
    <row r="35" spans="1:17" ht="19.5" customHeight="1">
      <c r="A35" s="258">
        <v>16</v>
      </c>
      <c r="B35" s="284" t="s">
        <v>268</v>
      </c>
      <c r="C35" s="282">
        <v>4865185</v>
      </c>
      <c r="D35" s="268" t="s">
        <v>12</v>
      </c>
      <c r="E35" s="93" t="s">
        <v>339</v>
      </c>
      <c r="F35" s="501">
        <v>-2500</v>
      </c>
      <c r="G35" s="447">
        <v>998233</v>
      </c>
      <c r="H35" s="282">
        <v>998249</v>
      </c>
      <c r="I35" s="450">
        <f>G35-H35</f>
        <v>-16</v>
      </c>
      <c r="J35" s="450">
        <f>$F35*I35</f>
        <v>40000</v>
      </c>
      <c r="K35" s="500">
        <f>J35/1000000</f>
        <v>0.04</v>
      </c>
      <c r="L35" s="447">
        <v>3063</v>
      </c>
      <c r="M35" s="282">
        <v>3066</v>
      </c>
      <c r="N35" s="450">
        <f>L35-M35</f>
        <v>-3</v>
      </c>
      <c r="O35" s="450">
        <f>$F35*N35</f>
        <v>7500</v>
      </c>
      <c r="P35" s="502">
        <f>O35/1000000</f>
        <v>0.0075</v>
      </c>
      <c r="Q35" s="466"/>
    </row>
    <row r="36" spans="1:17" ht="19.5" customHeight="1">
      <c r="A36" s="258">
        <v>17</v>
      </c>
      <c r="B36" s="284" t="s">
        <v>271</v>
      </c>
      <c r="C36" s="282">
        <v>4902559</v>
      </c>
      <c r="D36" s="268" t="s">
        <v>12</v>
      </c>
      <c r="E36" s="93" t="s">
        <v>339</v>
      </c>
      <c r="F36" s="282">
        <v>-300</v>
      </c>
      <c r="G36" s="447">
        <v>36</v>
      </c>
      <c r="H36" s="282">
        <v>36</v>
      </c>
      <c r="I36" s="450">
        <f>G36-H36</f>
        <v>0</v>
      </c>
      <c r="J36" s="450">
        <f>$F36*I36</f>
        <v>0</v>
      </c>
      <c r="K36" s="500">
        <f>J36/1000000</f>
        <v>0</v>
      </c>
      <c r="L36" s="447">
        <v>999921</v>
      </c>
      <c r="M36" s="282">
        <v>999921</v>
      </c>
      <c r="N36" s="450">
        <f>L36-M36</f>
        <v>0</v>
      </c>
      <c r="O36" s="450">
        <f>$F36*N36</f>
        <v>0</v>
      </c>
      <c r="P36" s="500">
        <f>O36/1000000</f>
        <v>0</v>
      </c>
      <c r="Q36" s="455"/>
    </row>
    <row r="37" spans="1:17" ht="19.5" customHeight="1" thickBot="1">
      <c r="A37" s="286"/>
      <c r="B37" s="287" t="s">
        <v>269</v>
      </c>
      <c r="C37" s="287"/>
      <c r="D37" s="287"/>
      <c r="E37" s="287"/>
      <c r="F37" s="287"/>
      <c r="G37" s="100"/>
      <c r="H37" s="99"/>
      <c r="I37" s="99"/>
      <c r="J37" s="99"/>
      <c r="K37" s="410">
        <f>SUM(K27:K36)</f>
        <v>-0.052562500000000005</v>
      </c>
      <c r="L37" s="299"/>
      <c r="M37" s="690"/>
      <c r="N37" s="690"/>
      <c r="O37" s="690"/>
      <c r="P37" s="293">
        <f>SUM(P27:P36)</f>
        <v>0.00912500000000007</v>
      </c>
      <c r="Q37" s="557"/>
    </row>
    <row r="38" spans="1:16" ht="13.5" thickTop="1">
      <c r="A38" s="52"/>
      <c r="B38" s="2"/>
      <c r="C38" s="89"/>
      <c r="D38" s="52"/>
      <c r="E38" s="89"/>
      <c r="F38" s="9"/>
      <c r="G38" s="9"/>
      <c r="H38" s="9"/>
      <c r="I38" s="9"/>
      <c r="J38" s="9"/>
      <c r="K38" s="10"/>
      <c r="L38" s="300"/>
      <c r="M38" s="547"/>
      <c r="N38" s="547"/>
      <c r="O38" s="547"/>
      <c r="P38" s="547"/>
    </row>
    <row r="39" spans="11:16" ht="12.75">
      <c r="K39" s="547"/>
      <c r="L39" s="547"/>
      <c r="M39" s="547"/>
      <c r="N39" s="547"/>
      <c r="O39" s="547"/>
      <c r="P39" s="547"/>
    </row>
    <row r="40" spans="7:16" ht="12.75">
      <c r="G40" s="691"/>
      <c r="K40" s="547"/>
      <c r="L40" s="547"/>
      <c r="M40" s="547"/>
      <c r="N40" s="547"/>
      <c r="O40" s="547"/>
      <c r="P40" s="547"/>
    </row>
    <row r="41" spans="2:16" ht="21.75">
      <c r="B41" s="181" t="s">
        <v>325</v>
      </c>
      <c r="K41" s="692">
        <f>K19</f>
        <v>0.006187499999999992</v>
      </c>
      <c r="L41" s="693"/>
      <c r="M41" s="693"/>
      <c r="N41" s="693"/>
      <c r="O41" s="693"/>
      <c r="P41" s="692">
        <f>P19</f>
        <v>0.1549375</v>
      </c>
    </row>
    <row r="42" spans="2:16" ht="21.75">
      <c r="B42" s="181" t="s">
        <v>326</v>
      </c>
      <c r="K42" s="692">
        <f>K24</f>
        <v>-0.08133750000000001</v>
      </c>
      <c r="L42" s="693"/>
      <c r="M42" s="693"/>
      <c r="N42" s="693"/>
      <c r="O42" s="693"/>
      <c r="P42" s="692">
        <f>P24</f>
        <v>-0.0022499999999999985</v>
      </c>
    </row>
    <row r="43" spans="2:16" ht="21.75">
      <c r="B43" s="181" t="s">
        <v>327</v>
      </c>
      <c r="K43" s="692">
        <f>K37</f>
        <v>-0.052562500000000005</v>
      </c>
      <c r="L43" s="693"/>
      <c r="M43" s="693"/>
      <c r="N43" s="693"/>
      <c r="O43" s="693"/>
      <c r="P43" s="694">
        <f>P37</f>
        <v>0.00912500000000007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="84" zoomScaleNormal="75" zoomScaleSheetLayoutView="84" zoomScalePageLayoutView="0" workbookViewId="0" topLeftCell="A1">
      <selection activeCell="J39" sqref="J3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4.8515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232</v>
      </c>
    </row>
    <row r="2" spans="1:16" ht="20.25">
      <c r="A2" s="307" t="s">
        <v>233</v>
      </c>
      <c r="P2" s="265" t="str">
        <f>NDPL!Q1</f>
        <v>AUGUST-2018</v>
      </c>
    </row>
    <row r="3" spans="1:9" ht="18">
      <c r="A3" s="177" t="s">
        <v>342</v>
      </c>
      <c r="B3" s="177"/>
      <c r="C3" s="253"/>
      <c r="D3" s="254"/>
      <c r="E3" s="254"/>
      <c r="F3" s="253"/>
      <c r="G3" s="253"/>
      <c r="H3" s="253"/>
      <c r="I3" s="253"/>
    </row>
    <row r="4" spans="1:16" ht="24" thickBot="1">
      <c r="A4" s="3"/>
      <c r="G4" s="17"/>
      <c r="H4" s="17"/>
      <c r="I4" s="45" t="s">
        <v>386</v>
      </c>
      <c r="J4" s="17"/>
      <c r="K4" s="17"/>
      <c r="L4" s="17"/>
      <c r="M4" s="17"/>
      <c r="N4" s="45" t="s">
        <v>387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31/08/2018</v>
      </c>
      <c r="H5" s="32" t="str">
        <f>NDPL!H5</f>
        <v>INTIAL READING 01/08/2018</v>
      </c>
      <c r="I5" s="32" t="s">
        <v>4</v>
      </c>
      <c r="J5" s="32" t="s">
        <v>5</v>
      </c>
      <c r="K5" s="32" t="s">
        <v>6</v>
      </c>
      <c r="L5" s="34" t="str">
        <f>NDPL!G5</f>
        <v>FINAL READING 31/08/2018</v>
      </c>
      <c r="M5" s="32" t="str">
        <f>NDPL!H5</f>
        <v>INTIAL READING 01/08/2018</v>
      </c>
      <c r="N5" s="32" t="s">
        <v>4</v>
      </c>
      <c r="O5" s="32" t="s">
        <v>5</v>
      </c>
      <c r="P5" s="33" t="s">
        <v>6</v>
      </c>
      <c r="Q5" s="33" t="s">
        <v>302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5" t="s">
        <v>278</v>
      </c>
      <c r="C8" s="424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6" t="s">
        <v>279</v>
      </c>
      <c r="C9" s="427" t="s">
        <v>273</v>
      </c>
      <c r="D9" s="119"/>
      <c r="E9" s="114"/>
      <c r="F9" s="116"/>
      <c r="G9" s="21"/>
      <c r="H9" s="17"/>
      <c r="I9" s="65"/>
      <c r="J9" s="65"/>
      <c r="K9" s="67"/>
      <c r="L9" s="176"/>
      <c r="M9" s="65"/>
      <c r="N9" s="65"/>
      <c r="O9" s="65"/>
      <c r="P9" s="67"/>
      <c r="Q9" s="146"/>
    </row>
    <row r="10" spans="1:17" s="451" customFormat="1" ht="20.25">
      <c r="A10" s="416">
        <v>1</v>
      </c>
      <c r="B10" s="533" t="s">
        <v>274</v>
      </c>
      <c r="C10" s="424">
        <v>5295181</v>
      </c>
      <c r="D10" s="442" t="s">
        <v>12</v>
      </c>
      <c r="E10" s="114" t="s">
        <v>346</v>
      </c>
      <c r="F10" s="534">
        <v>1000</v>
      </c>
      <c r="G10" s="447">
        <v>38126</v>
      </c>
      <c r="H10" s="448">
        <v>36063</v>
      </c>
      <c r="I10" s="448">
        <f>G10-H10</f>
        <v>2063</v>
      </c>
      <c r="J10" s="448">
        <f>$F10*I10</f>
        <v>2063000</v>
      </c>
      <c r="K10" s="448">
        <f>J10/1000000</f>
        <v>2.063</v>
      </c>
      <c r="L10" s="447">
        <v>999989</v>
      </c>
      <c r="M10" s="448">
        <v>999989</v>
      </c>
      <c r="N10" s="449">
        <f>L10-M10</f>
        <v>0</v>
      </c>
      <c r="O10" s="449">
        <f>$F10*N10</f>
        <v>0</v>
      </c>
      <c r="P10" s="535">
        <f>O10/1000000</f>
        <v>0</v>
      </c>
      <c r="Q10" s="455"/>
    </row>
    <row r="11" spans="1:17" s="451" customFormat="1" ht="20.25">
      <c r="A11" s="416">
        <v>2</v>
      </c>
      <c r="B11" s="533" t="s">
        <v>276</v>
      </c>
      <c r="C11" s="424">
        <v>4864886</v>
      </c>
      <c r="D11" s="442" t="s">
        <v>12</v>
      </c>
      <c r="E11" s="114" t="s">
        <v>346</v>
      </c>
      <c r="F11" s="534">
        <v>5000</v>
      </c>
      <c r="G11" s="447">
        <v>14842</v>
      </c>
      <c r="H11" s="448">
        <v>14460</v>
      </c>
      <c r="I11" s="448">
        <f>G11-H11</f>
        <v>382</v>
      </c>
      <c r="J11" s="448">
        <f>$F11*I11</f>
        <v>1910000</v>
      </c>
      <c r="K11" s="448">
        <f>J11/1000000</f>
        <v>1.91</v>
      </c>
      <c r="L11" s="447">
        <v>78</v>
      </c>
      <c r="M11" s="448">
        <v>78</v>
      </c>
      <c r="N11" s="449">
        <f>L11-M11</f>
        <v>0</v>
      </c>
      <c r="O11" s="449">
        <f>$F11*N11</f>
        <v>0</v>
      </c>
      <c r="P11" s="535">
        <f>O11/1000000</f>
        <v>0</v>
      </c>
      <c r="Q11" s="455"/>
    </row>
    <row r="12" spans="1:17" ht="14.25">
      <c r="A12" s="92"/>
      <c r="B12" s="123"/>
      <c r="C12" s="104"/>
      <c r="D12" s="442"/>
      <c r="E12" s="121"/>
      <c r="F12" s="122"/>
      <c r="G12" s="126"/>
      <c r="H12" s="127"/>
      <c r="I12" s="65"/>
      <c r="J12" s="65"/>
      <c r="K12" s="67"/>
      <c r="L12" s="176"/>
      <c r="M12" s="65"/>
      <c r="N12" s="65"/>
      <c r="O12" s="65"/>
      <c r="P12" s="67"/>
      <c r="Q12" s="146"/>
    </row>
    <row r="13" spans="1:17" ht="14.25">
      <c r="A13" s="92"/>
      <c r="B13" s="120"/>
      <c r="C13" s="104"/>
      <c r="D13" s="442"/>
      <c r="E13" s="121"/>
      <c r="F13" s="122"/>
      <c r="G13" s="126"/>
      <c r="H13" s="127"/>
      <c r="I13" s="65"/>
      <c r="J13" s="65"/>
      <c r="K13" s="67"/>
      <c r="L13" s="176"/>
      <c r="M13" s="65"/>
      <c r="N13" s="65"/>
      <c r="O13" s="65"/>
      <c r="P13" s="67"/>
      <c r="Q13" s="146"/>
    </row>
    <row r="14" spans="1:17" ht="18">
      <c r="A14" s="92"/>
      <c r="B14" s="120"/>
      <c r="C14" s="104"/>
      <c r="D14" s="442"/>
      <c r="E14" s="121"/>
      <c r="F14" s="122"/>
      <c r="G14" s="126"/>
      <c r="H14" s="437" t="s">
        <v>311</v>
      </c>
      <c r="I14" s="419"/>
      <c r="J14" s="288"/>
      <c r="K14" s="420">
        <f>SUM(K10:K11)</f>
        <v>3.973</v>
      </c>
      <c r="L14" s="176"/>
      <c r="M14" s="438" t="s">
        <v>311</v>
      </c>
      <c r="N14" s="421"/>
      <c r="O14" s="417"/>
      <c r="P14" s="422">
        <f>SUM(P10:P11)</f>
        <v>0</v>
      </c>
      <c r="Q14" s="146"/>
    </row>
    <row r="15" spans="1:17" ht="18">
      <c r="A15" s="92"/>
      <c r="B15" s="304"/>
      <c r="C15" s="303"/>
      <c r="D15" s="442"/>
      <c r="E15" s="121"/>
      <c r="F15" s="122"/>
      <c r="G15" s="126"/>
      <c r="H15" s="127"/>
      <c r="I15" s="65"/>
      <c r="J15" s="65"/>
      <c r="K15" s="67"/>
      <c r="L15" s="176"/>
      <c r="M15" s="65"/>
      <c r="N15" s="65"/>
      <c r="O15" s="65"/>
      <c r="P15" s="67"/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40"/>
      <c r="I16" s="439"/>
      <c r="J16" s="386"/>
      <c r="K16" s="423"/>
      <c r="L16" s="21"/>
      <c r="M16" s="440"/>
      <c r="N16" s="423"/>
      <c r="O16" s="386"/>
      <c r="P16" s="423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89"/>
      <c r="J18" s="26"/>
      <c r="K18" s="190"/>
      <c r="L18" s="25"/>
      <c r="M18" s="26"/>
      <c r="N18" s="189"/>
      <c r="O18" s="26"/>
      <c r="P18" s="190"/>
      <c r="Q18" s="147"/>
    </row>
    <row r="19" ht="13.5" thickTop="1"/>
    <row r="23" spans="1:16" ht="18">
      <c r="A23" s="428" t="s">
        <v>281</v>
      </c>
      <c r="B23" s="178"/>
      <c r="C23" s="178"/>
      <c r="D23" s="178"/>
      <c r="E23" s="178"/>
      <c r="F23" s="178"/>
      <c r="K23" s="128">
        <f>(K14+K16)</f>
        <v>3.973</v>
      </c>
      <c r="L23" s="129"/>
      <c r="M23" s="129"/>
      <c r="N23" s="129"/>
      <c r="O23" s="129"/>
      <c r="P23" s="128">
        <f>(P14+P16)</f>
        <v>0</v>
      </c>
    </row>
    <row r="26" spans="1:2" ht="18">
      <c r="A26" s="428" t="s">
        <v>282</v>
      </c>
      <c r="B26" s="428" t="s">
        <v>283</v>
      </c>
    </row>
    <row r="27" spans="1:16" ht="18">
      <c r="A27" s="191"/>
      <c r="B27" s="191"/>
      <c r="H27" s="150" t="s">
        <v>284</v>
      </c>
      <c r="I27" s="178"/>
      <c r="J27" s="150"/>
      <c r="K27" s="263">
        <v>0</v>
      </c>
      <c r="L27" s="263"/>
      <c r="M27" s="263"/>
      <c r="N27" s="263"/>
      <c r="O27" s="263"/>
      <c r="P27" s="263">
        <v>0</v>
      </c>
    </row>
    <row r="28" spans="8:16" ht="18">
      <c r="H28" s="150" t="s">
        <v>285</v>
      </c>
      <c r="I28" s="178"/>
      <c r="J28" s="150"/>
      <c r="K28" s="263">
        <f>BRPL!K18</f>
        <v>0</v>
      </c>
      <c r="L28" s="263"/>
      <c r="M28" s="263"/>
      <c r="N28" s="263"/>
      <c r="O28" s="263"/>
      <c r="P28" s="263">
        <f>BRPL!P18</f>
        <v>0</v>
      </c>
    </row>
    <row r="29" spans="8:16" ht="18">
      <c r="H29" s="150" t="s">
        <v>286</v>
      </c>
      <c r="I29" s="178"/>
      <c r="J29" s="150"/>
      <c r="K29" s="178">
        <f>BYPL!K31</f>
        <v>-1.51375</v>
      </c>
      <c r="L29" s="178"/>
      <c r="M29" s="429"/>
      <c r="N29" s="178"/>
      <c r="O29" s="178"/>
      <c r="P29" s="178">
        <f>BYPL!P31</f>
        <v>-3.9853</v>
      </c>
    </row>
    <row r="30" spans="8:16" ht="18">
      <c r="H30" s="150" t="s">
        <v>287</v>
      </c>
      <c r="I30" s="178"/>
      <c r="J30" s="150"/>
      <c r="K30" s="178">
        <f>NDMC!K32</f>
        <v>-0.47500000000000003</v>
      </c>
      <c r="L30" s="178"/>
      <c r="M30" s="178"/>
      <c r="N30" s="178"/>
      <c r="O30" s="178"/>
      <c r="P30" s="178">
        <f>NDMC!P32</f>
        <v>0</v>
      </c>
    </row>
    <row r="31" spans="8:16" ht="18">
      <c r="H31" s="150" t="s">
        <v>288</v>
      </c>
      <c r="I31" s="178"/>
      <c r="J31" s="150"/>
      <c r="K31" s="178">
        <v>0</v>
      </c>
      <c r="L31" s="178"/>
      <c r="M31" s="178"/>
      <c r="N31" s="178"/>
      <c r="O31" s="178"/>
      <c r="P31" s="178">
        <v>0</v>
      </c>
    </row>
    <row r="32" spans="8:16" ht="18">
      <c r="H32" s="150" t="s">
        <v>455</v>
      </c>
      <c r="I32" s="178"/>
      <c r="J32" s="150"/>
      <c r="K32" s="178">
        <v>0</v>
      </c>
      <c r="L32" s="178"/>
      <c r="M32" s="178"/>
      <c r="N32" s="178"/>
      <c r="O32" s="178"/>
      <c r="P32" s="178">
        <v>0</v>
      </c>
    </row>
    <row r="33" spans="8:16" ht="18">
      <c r="H33" s="430" t="s">
        <v>289</v>
      </c>
      <c r="I33" s="150"/>
      <c r="J33" s="150"/>
      <c r="K33" s="150">
        <f>SUM(K27:K31)</f>
        <v>-1.98875</v>
      </c>
      <c r="L33" s="178"/>
      <c r="M33" s="178"/>
      <c r="N33" s="178"/>
      <c r="O33" s="178"/>
      <c r="P33" s="150">
        <f>SUM(P27:P31)</f>
        <v>-3.9853</v>
      </c>
    </row>
    <row r="34" spans="8:16" ht="18">
      <c r="H34" s="178"/>
      <c r="I34" s="178"/>
      <c r="J34" s="178"/>
      <c r="K34" s="178"/>
      <c r="L34" s="178"/>
      <c r="M34" s="178"/>
      <c r="N34" s="178"/>
      <c r="O34" s="178"/>
      <c r="P34" s="178"/>
    </row>
    <row r="35" spans="1:16" ht="18">
      <c r="A35" s="428" t="s">
        <v>312</v>
      </c>
      <c r="B35" s="106"/>
      <c r="C35" s="106"/>
      <c r="D35" s="106"/>
      <c r="E35" s="106"/>
      <c r="F35" s="106"/>
      <c r="G35" s="106"/>
      <c r="H35" s="150"/>
      <c r="I35" s="431"/>
      <c r="J35" s="150"/>
      <c r="K35" s="431">
        <f>K23+K33</f>
        <v>1.9842499999999998</v>
      </c>
      <c r="L35" s="178"/>
      <c r="M35" s="178"/>
      <c r="N35" s="178"/>
      <c r="O35" s="178"/>
      <c r="P35" s="431">
        <f>P23+P33</f>
        <v>-3.9853</v>
      </c>
    </row>
    <row r="36" spans="1:10" ht="18">
      <c r="A36" s="150"/>
      <c r="B36" s="105"/>
      <c r="C36" s="106"/>
      <c r="D36" s="106"/>
      <c r="E36" s="106"/>
      <c r="F36" s="106"/>
      <c r="G36" s="106"/>
      <c r="H36" s="106"/>
      <c r="I36" s="131"/>
      <c r="J36" s="106"/>
    </row>
    <row r="37" spans="1:10" ht="18">
      <c r="A37" s="430" t="s">
        <v>290</v>
      </c>
      <c r="B37" s="150" t="s">
        <v>291</v>
      </c>
      <c r="C37" s="106"/>
      <c r="D37" s="106"/>
      <c r="E37" s="106"/>
      <c r="F37" s="106"/>
      <c r="G37" s="106"/>
      <c r="H37" s="106"/>
      <c r="I37" s="131"/>
      <c r="J37" s="106"/>
    </row>
    <row r="38" spans="1:10" ht="12.75">
      <c r="A38" s="13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6" ht="18">
      <c r="A39" s="432" t="s">
        <v>292</v>
      </c>
      <c r="B39" s="433" t="s">
        <v>293</v>
      </c>
      <c r="C39" s="434" t="s">
        <v>294</v>
      </c>
      <c r="D39" s="433"/>
      <c r="E39" s="433"/>
      <c r="F39" s="433"/>
      <c r="G39" s="386">
        <v>29.0095</v>
      </c>
      <c r="H39" s="433" t="s">
        <v>295</v>
      </c>
      <c r="I39" s="433"/>
      <c r="J39" s="435"/>
      <c r="K39" s="433">
        <f aca="true" t="shared" si="0" ref="K39:K44">($K$35*G39)/100</f>
        <v>0.5756210037499999</v>
      </c>
      <c r="L39" s="433"/>
      <c r="M39" s="433"/>
      <c r="N39" s="433"/>
      <c r="O39" s="433"/>
      <c r="P39" s="433">
        <f>($P$35*G39)/100</f>
        <v>-1.1561156035</v>
      </c>
    </row>
    <row r="40" spans="1:16" ht="18">
      <c r="A40" s="432" t="s">
        <v>296</v>
      </c>
      <c r="B40" s="433" t="s">
        <v>347</v>
      </c>
      <c r="C40" s="434" t="s">
        <v>294</v>
      </c>
      <c r="D40" s="433"/>
      <c r="E40" s="433"/>
      <c r="F40" s="433"/>
      <c r="G40" s="386">
        <v>43.0854</v>
      </c>
      <c r="H40" s="433" t="s">
        <v>295</v>
      </c>
      <c r="I40" s="433"/>
      <c r="J40" s="435"/>
      <c r="K40" s="433">
        <f t="shared" si="0"/>
        <v>0.8549220494999998</v>
      </c>
      <c r="L40" s="433"/>
      <c r="M40" s="433"/>
      <c r="N40" s="433"/>
      <c r="O40" s="433"/>
      <c r="P40" s="433">
        <f>($P$35*G40)/100</f>
        <v>-1.7170824462</v>
      </c>
    </row>
    <row r="41" spans="1:16" ht="18">
      <c r="A41" s="432" t="s">
        <v>297</v>
      </c>
      <c r="B41" s="433" t="s">
        <v>348</v>
      </c>
      <c r="C41" s="434" t="s">
        <v>294</v>
      </c>
      <c r="D41" s="433"/>
      <c r="E41" s="433"/>
      <c r="F41" s="433"/>
      <c r="G41" s="386">
        <v>22.8798</v>
      </c>
      <c r="H41" s="433" t="s">
        <v>295</v>
      </c>
      <c r="I41" s="433"/>
      <c r="J41" s="435"/>
      <c r="K41" s="433">
        <f t="shared" si="0"/>
        <v>0.45399243149999996</v>
      </c>
      <c r="L41" s="433"/>
      <c r="M41" s="433"/>
      <c r="N41" s="433"/>
      <c r="O41" s="433"/>
      <c r="P41" s="433">
        <f>($P$35*G41)/100</f>
        <v>-0.9118286694</v>
      </c>
    </row>
    <row r="42" spans="1:16" ht="18">
      <c r="A42" s="432" t="s">
        <v>298</v>
      </c>
      <c r="B42" s="433" t="s">
        <v>349</v>
      </c>
      <c r="C42" s="434" t="s">
        <v>294</v>
      </c>
      <c r="D42" s="433"/>
      <c r="E42" s="433"/>
      <c r="F42" s="433"/>
      <c r="G42" s="386">
        <v>4.1634</v>
      </c>
      <c r="H42" s="433" t="s">
        <v>295</v>
      </c>
      <c r="I42" s="433"/>
      <c r="J42" s="435"/>
      <c r="K42" s="433">
        <f t="shared" si="0"/>
        <v>0.0826122645</v>
      </c>
      <c r="L42" s="433"/>
      <c r="M42" s="433"/>
      <c r="N42" s="433"/>
      <c r="O42" s="433"/>
      <c r="P42" s="433">
        <f>($P$35*G42)/100</f>
        <v>-0.16592398020000002</v>
      </c>
    </row>
    <row r="43" spans="1:16" ht="18">
      <c r="A43" s="432" t="s">
        <v>299</v>
      </c>
      <c r="B43" s="433" t="s">
        <v>350</v>
      </c>
      <c r="C43" s="434" t="s">
        <v>294</v>
      </c>
      <c r="D43" s="433"/>
      <c r="E43" s="433"/>
      <c r="F43" s="433"/>
      <c r="G43" s="386">
        <v>0.6817</v>
      </c>
      <c r="H43" s="433" t="s">
        <v>295</v>
      </c>
      <c r="I43" s="433"/>
      <c r="J43" s="435"/>
      <c r="K43" s="433">
        <f t="shared" si="0"/>
        <v>0.013526632249999998</v>
      </c>
      <c r="L43" s="433"/>
      <c r="M43" s="433"/>
      <c r="N43" s="433"/>
      <c r="O43" s="433"/>
      <c r="P43" s="433">
        <f>($P$35*G43)/100</f>
        <v>-0.0271677901</v>
      </c>
    </row>
    <row r="44" spans="1:16" ht="18">
      <c r="A44" s="432" t="s">
        <v>453</v>
      </c>
      <c r="B44" s="433" t="s">
        <v>454</v>
      </c>
      <c r="C44" s="434" t="s">
        <v>294</v>
      </c>
      <c r="F44" s="132"/>
      <c r="G44" s="804">
        <v>0.1802</v>
      </c>
      <c r="H44" s="433" t="s">
        <v>295</v>
      </c>
      <c r="J44" s="133"/>
      <c r="K44" s="433">
        <f t="shared" si="0"/>
        <v>0.0035756184999999998</v>
      </c>
      <c r="P44" s="433">
        <f>($P$35*G44)/100</f>
        <v>-0.0071815106000000005</v>
      </c>
    </row>
    <row r="45" spans="1:10" ht="15">
      <c r="A45" s="436" t="s">
        <v>475</v>
      </c>
      <c r="F45" s="132"/>
      <c r="J45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1">
      <selection activeCell="U22" sqref="U2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281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9.8515625" style="0" customWidth="1"/>
    <col min="16" max="16" width="4.140625" style="0" customWidth="1"/>
  </cols>
  <sheetData>
    <row r="1" spans="1:18" ht="68.25" customHeight="1" thickTop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55"/>
      <c r="R1" s="17"/>
    </row>
    <row r="2" spans="1:18" ht="30">
      <c r="A2" s="199"/>
      <c r="B2" s="17"/>
      <c r="C2" s="17"/>
      <c r="D2" s="17"/>
      <c r="E2" s="17"/>
      <c r="F2" s="17"/>
      <c r="G2" s="377" t="s">
        <v>345</v>
      </c>
      <c r="H2" s="17"/>
      <c r="I2" s="17"/>
      <c r="J2" s="17"/>
      <c r="K2" s="17"/>
      <c r="L2" s="17"/>
      <c r="M2" s="17"/>
      <c r="N2" s="17"/>
      <c r="O2" s="17"/>
      <c r="P2" s="17"/>
      <c r="Q2" s="256"/>
      <c r="R2" s="17"/>
    </row>
    <row r="3" spans="1:18" ht="26.25">
      <c r="A3" s="199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6"/>
      <c r="R3" s="17"/>
    </row>
    <row r="4" spans="1:18" ht="25.5">
      <c r="A4" s="200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6"/>
      <c r="R4" s="17"/>
    </row>
    <row r="5" spans="1:18" ht="23.25">
      <c r="A5" s="205"/>
      <c r="B5" s="17"/>
      <c r="C5" s="372" t="s">
        <v>373</v>
      </c>
      <c r="D5" s="17"/>
      <c r="E5" s="17"/>
      <c r="F5" s="17"/>
      <c r="G5" s="17"/>
      <c r="H5" s="17"/>
      <c r="I5" s="17"/>
      <c r="J5" s="17"/>
      <c r="K5" s="17"/>
      <c r="L5" s="202"/>
      <c r="M5" s="17"/>
      <c r="N5" s="17"/>
      <c r="O5" s="17"/>
      <c r="P5" s="17"/>
      <c r="Q5" s="256"/>
      <c r="R5" s="17"/>
    </row>
    <row r="6" spans="1:18" ht="18">
      <c r="A6" s="201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6"/>
      <c r="R6" s="17"/>
    </row>
    <row r="7" spans="1:18" ht="26.25">
      <c r="A7" s="199"/>
      <c r="B7" s="17"/>
      <c r="C7" s="17"/>
      <c r="D7" s="17"/>
      <c r="E7" s="17"/>
      <c r="F7" s="242" t="s">
        <v>473</v>
      </c>
      <c r="G7" s="17"/>
      <c r="H7" s="17"/>
      <c r="I7" s="17"/>
      <c r="J7" s="17"/>
      <c r="K7" s="17"/>
      <c r="L7" s="202"/>
      <c r="M7" s="17"/>
      <c r="N7" s="17"/>
      <c r="O7" s="17"/>
      <c r="P7" s="17"/>
      <c r="Q7" s="256"/>
      <c r="R7" s="17"/>
    </row>
    <row r="8" spans="1:18" ht="25.5">
      <c r="A8" s="200"/>
      <c r="B8" s="203"/>
      <c r="C8" s="17"/>
      <c r="D8" s="17"/>
      <c r="E8" s="17"/>
      <c r="F8" s="17"/>
      <c r="G8" s="17"/>
      <c r="H8" s="204"/>
      <c r="I8" s="17"/>
      <c r="J8" s="17"/>
      <c r="K8" s="17"/>
      <c r="L8" s="17"/>
      <c r="M8" s="17"/>
      <c r="N8" s="17"/>
      <c r="O8" s="17"/>
      <c r="P8" s="17"/>
      <c r="Q8" s="256"/>
      <c r="R8" s="17"/>
    </row>
    <row r="9" spans="1:18" ht="12.75">
      <c r="A9" s="205"/>
      <c r="B9" s="17"/>
      <c r="C9" s="17"/>
      <c r="D9" s="17"/>
      <c r="E9" s="17"/>
      <c r="F9" s="17"/>
      <c r="G9" s="17"/>
      <c r="H9" s="206"/>
      <c r="I9" s="17"/>
      <c r="J9" s="17"/>
      <c r="K9" s="17"/>
      <c r="L9" s="17"/>
      <c r="M9" s="17"/>
      <c r="N9" s="17"/>
      <c r="O9" s="17"/>
      <c r="P9" s="17"/>
      <c r="Q9" s="256"/>
      <c r="R9" s="17"/>
    </row>
    <row r="10" spans="1:18" ht="45.75" customHeight="1">
      <c r="A10" s="205"/>
      <c r="B10" s="249" t="s">
        <v>313</v>
      </c>
      <c r="C10" s="17"/>
      <c r="D10" s="17"/>
      <c r="E10" s="17"/>
      <c r="F10" s="17"/>
      <c r="G10" s="17"/>
      <c r="H10" s="206"/>
      <c r="I10" s="243"/>
      <c r="J10" s="64"/>
      <c r="K10" s="64"/>
      <c r="L10" s="64"/>
      <c r="M10" s="64"/>
      <c r="N10" s="243"/>
      <c r="O10" s="64"/>
      <c r="P10" s="64"/>
      <c r="Q10" s="256"/>
      <c r="R10" s="17"/>
    </row>
    <row r="11" spans="1:19" ht="20.25">
      <c r="A11" s="205"/>
      <c r="B11" s="17"/>
      <c r="C11" s="17"/>
      <c r="D11" s="17"/>
      <c r="E11" s="17"/>
      <c r="F11" s="17"/>
      <c r="G11" s="17"/>
      <c r="H11" s="209"/>
      <c r="I11" s="394" t="s">
        <v>332</v>
      </c>
      <c r="J11" s="244"/>
      <c r="K11" s="244"/>
      <c r="L11" s="244"/>
      <c r="M11" s="244"/>
      <c r="N11" s="394" t="s">
        <v>333</v>
      </c>
      <c r="O11" s="244"/>
      <c r="P11" s="244"/>
      <c r="Q11" s="366"/>
      <c r="R11" s="212"/>
      <c r="S11" s="192"/>
    </row>
    <row r="12" spans="1:18" ht="12.75">
      <c r="A12" s="205"/>
      <c r="B12" s="17"/>
      <c r="C12" s="17"/>
      <c r="D12" s="17"/>
      <c r="E12" s="17"/>
      <c r="F12" s="17"/>
      <c r="G12" s="17"/>
      <c r="H12" s="206"/>
      <c r="I12" s="241"/>
      <c r="J12" s="241"/>
      <c r="K12" s="241"/>
      <c r="L12" s="241"/>
      <c r="M12" s="241"/>
      <c r="N12" s="241"/>
      <c r="O12" s="241"/>
      <c r="P12" s="241"/>
      <c r="Q12" s="256"/>
      <c r="R12" s="17"/>
    </row>
    <row r="13" spans="1:18" ht="26.25">
      <c r="A13" s="371">
        <v>1</v>
      </c>
      <c r="B13" s="372" t="s">
        <v>314</v>
      </c>
      <c r="C13" s="373"/>
      <c r="D13" s="373"/>
      <c r="E13" s="370"/>
      <c r="F13" s="370"/>
      <c r="G13" s="208"/>
      <c r="H13" s="367"/>
      <c r="I13" s="368">
        <f>NDPL!K171</f>
        <v>-4.652093609583335</v>
      </c>
      <c r="J13" s="242"/>
      <c r="K13" s="242"/>
      <c r="L13" s="242"/>
      <c r="M13" s="367"/>
      <c r="N13" s="368">
        <f>NDPL!P171</f>
        <v>-2.425992966833333</v>
      </c>
      <c r="O13" s="242"/>
      <c r="P13" s="242"/>
      <c r="Q13" s="256"/>
      <c r="R13" s="17"/>
    </row>
    <row r="14" spans="1:18" ht="26.25">
      <c r="A14" s="371"/>
      <c r="B14" s="372"/>
      <c r="C14" s="373"/>
      <c r="D14" s="373"/>
      <c r="E14" s="370"/>
      <c r="F14" s="370"/>
      <c r="G14" s="208"/>
      <c r="H14" s="367"/>
      <c r="I14" s="368"/>
      <c r="J14" s="242"/>
      <c r="K14" s="242"/>
      <c r="L14" s="242"/>
      <c r="M14" s="367"/>
      <c r="N14" s="368"/>
      <c r="O14" s="242"/>
      <c r="P14" s="242"/>
      <c r="Q14" s="256"/>
      <c r="R14" s="17"/>
    </row>
    <row r="15" spans="1:18" ht="26.25">
      <c r="A15" s="371"/>
      <c r="B15" s="372"/>
      <c r="C15" s="373"/>
      <c r="D15" s="373"/>
      <c r="E15" s="370"/>
      <c r="F15" s="370"/>
      <c r="G15" s="203"/>
      <c r="H15" s="367"/>
      <c r="I15" s="368"/>
      <c r="J15" s="242"/>
      <c r="K15" s="242"/>
      <c r="L15" s="242"/>
      <c r="M15" s="367"/>
      <c r="N15" s="368"/>
      <c r="O15" s="242"/>
      <c r="P15" s="242"/>
      <c r="Q15" s="256"/>
      <c r="R15" s="17"/>
    </row>
    <row r="16" spans="1:18" ht="23.25" customHeight="1">
      <c r="A16" s="371">
        <v>2</v>
      </c>
      <c r="B16" s="372" t="s">
        <v>315</v>
      </c>
      <c r="C16" s="373"/>
      <c r="D16" s="373"/>
      <c r="E16" s="370"/>
      <c r="F16" s="370"/>
      <c r="G16" s="208"/>
      <c r="H16" s="367"/>
      <c r="I16" s="368">
        <f>BRPL!K213</f>
        <v>-7.573798120500002</v>
      </c>
      <c r="J16" s="242"/>
      <c r="K16" s="242"/>
      <c r="L16" s="242"/>
      <c r="M16" s="367" t="s">
        <v>344</v>
      </c>
      <c r="N16" s="368">
        <f>BRPL!P213</f>
        <v>17.208737833799997</v>
      </c>
      <c r="O16" s="242"/>
      <c r="P16" s="242"/>
      <c r="Q16" s="256"/>
      <c r="R16" s="17"/>
    </row>
    <row r="17" spans="1:18" ht="26.25">
      <c r="A17" s="371"/>
      <c r="B17" s="372"/>
      <c r="C17" s="373"/>
      <c r="D17" s="373"/>
      <c r="E17" s="370"/>
      <c r="F17" s="370"/>
      <c r="G17" s="208"/>
      <c r="H17" s="367"/>
      <c r="I17" s="368"/>
      <c r="J17" s="242"/>
      <c r="K17" s="242"/>
      <c r="L17" s="242"/>
      <c r="M17" s="367"/>
      <c r="N17" s="368"/>
      <c r="O17" s="242"/>
      <c r="P17" s="242"/>
      <c r="Q17" s="256"/>
      <c r="R17" s="17"/>
    </row>
    <row r="18" spans="1:18" ht="26.25">
      <c r="A18" s="371"/>
      <c r="B18" s="372"/>
      <c r="C18" s="373"/>
      <c r="D18" s="373"/>
      <c r="E18" s="370"/>
      <c r="F18" s="370"/>
      <c r="G18" s="203"/>
      <c r="H18" s="367"/>
      <c r="I18" s="368"/>
      <c r="J18" s="242"/>
      <c r="K18" s="242"/>
      <c r="L18" s="242"/>
      <c r="M18" s="367"/>
      <c r="N18" s="368"/>
      <c r="O18" s="242"/>
      <c r="P18" s="242"/>
      <c r="Q18" s="256"/>
      <c r="R18" s="17"/>
    </row>
    <row r="19" spans="1:18" ht="23.25" customHeight="1">
      <c r="A19" s="371">
        <v>3</v>
      </c>
      <c r="B19" s="372" t="s">
        <v>316</v>
      </c>
      <c r="C19" s="373"/>
      <c r="D19" s="373"/>
      <c r="E19" s="370"/>
      <c r="F19" s="370"/>
      <c r="G19" s="208"/>
      <c r="H19" s="367" t="s">
        <v>344</v>
      </c>
      <c r="I19" s="368">
        <f>BYPL!K172</f>
        <v>0.23927330483333326</v>
      </c>
      <c r="J19" s="242"/>
      <c r="K19" s="242"/>
      <c r="L19" s="242"/>
      <c r="M19" s="367" t="s">
        <v>344</v>
      </c>
      <c r="N19" s="368">
        <f>BYPL!P172</f>
        <v>1.3015396739333316</v>
      </c>
      <c r="O19" s="242"/>
      <c r="P19" s="242"/>
      <c r="Q19" s="256"/>
      <c r="R19" s="17"/>
    </row>
    <row r="20" spans="1:18" ht="26.25">
      <c r="A20" s="371"/>
      <c r="B20" s="372"/>
      <c r="C20" s="373"/>
      <c r="D20" s="373"/>
      <c r="E20" s="370"/>
      <c r="F20" s="370"/>
      <c r="G20" s="208"/>
      <c r="H20" s="367"/>
      <c r="I20" s="368"/>
      <c r="J20" s="242"/>
      <c r="K20" s="242"/>
      <c r="L20" s="242"/>
      <c r="M20" s="367"/>
      <c r="N20" s="368"/>
      <c r="O20" s="242"/>
      <c r="P20" s="242"/>
      <c r="Q20" s="256"/>
      <c r="R20" s="17"/>
    </row>
    <row r="21" spans="1:18" ht="26.25">
      <c r="A21" s="371"/>
      <c r="B21" s="374"/>
      <c r="C21" s="374"/>
      <c r="D21" s="374"/>
      <c r="E21" s="264"/>
      <c r="F21" s="264"/>
      <c r="G21" s="103"/>
      <c r="H21" s="367"/>
      <c r="I21" s="368"/>
      <c r="J21" s="242"/>
      <c r="K21" s="242"/>
      <c r="L21" s="242"/>
      <c r="M21" s="367"/>
      <c r="N21" s="368"/>
      <c r="O21" s="242"/>
      <c r="P21" s="242"/>
      <c r="Q21" s="256"/>
      <c r="R21" s="17"/>
    </row>
    <row r="22" spans="1:18" ht="26.25">
      <c r="A22" s="371">
        <v>4</v>
      </c>
      <c r="B22" s="372" t="s">
        <v>317</v>
      </c>
      <c r="C22" s="374"/>
      <c r="D22" s="374"/>
      <c r="E22" s="264"/>
      <c r="F22" s="264"/>
      <c r="G22" s="208"/>
      <c r="H22" s="367"/>
      <c r="I22" s="368">
        <f>NDMC!K84</f>
        <v>-0.18219610550000007</v>
      </c>
      <c r="J22" s="242"/>
      <c r="K22" s="242"/>
      <c r="L22" s="242"/>
      <c r="M22" s="367" t="s">
        <v>344</v>
      </c>
      <c r="N22" s="368">
        <f>NDMC!P84</f>
        <v>3.534572759800001</v>
      </c>
      <c r="O22" s="242"/>
      <c r="P22" s="242"/>
      <c r="Q22" s="256"/>
      <c r="R22" s="17"/>
    </row>
    <row r="23" spans="1:18" ht="26.25">
      <c r="A23" s="371"/>
      <c r="B23" s="372"/>
      <c r="C23" s="374"/>
      <c r="D23" s="374"/>
      <c r="E23" s="264"/>
      <c r="F23" s="264"/>
      <c r="G23" s="208"/>
      <c r="H23" s="367"/>
      <c r="I23" s="368"/>
      <c r="J23" s="242"/>
      <c r="K23" s="242"/>
      <c r="L23" s="242"/>
      <c r="M23" s="367"/>
      <c r="N23" s="368"/>
      <c r="O23" s="242"/>
      <c r="P23" s="242"/>
      <c r="Q23" s="256"/>
      <c r="R23" s="17"/>
    </row>
    <row r="24" spans="1:18" ht="26.25">
      <c r="A24" s="371"/>
      <c r="B24" s="374"/>
      <c r="C24" s="374"/>
      <c r="D24" s="374"/>
      <c r="E24" s="264"/>
      <c r="F24" s="264"/>
      <c r="G24" s="103"/>
      <c r="H24" s="367"/>
      <c r="I24" s="368"/>
      <c r="J24" s="242"/>
      <c r="K24" s="242"/>
      <c r="L24" s="242"/>
      <c r="M24" s="367"/>
      <c r="N24" s="368"/>
      <c r="O24" s="242"/>
      <c r="P24" s="242"/>
      <c r="Q24" s="256"/>
      <c r="R24" s="17"/>
    </row>
    <row r="25" spans="1:18" ht="26.25">
      <c r="A25" s="371">
        <v>5</v>
      </c>
      <c r="B25" s="372" t="s">
        <v>318</v>
      </c>
      <c r="C25" s="374"/>
      <c r="D25" s="374"/>
      <c r="E25" s="264"/>
      <c r="F25" s="264"/>
      <c r="G25" s="208"/>
      <c r="H25" s="367" t="s">
        <v>344</v>
      </c>
      <c r="I25" s="368">
        <f>MES!K58</f>
        <v>0.030226632250000003</v>
      </c>
      <c r="J25" s="242"/>
      <c r="K25" s="242"/>
      <c r="L25" s="242"/>
      <c r="M25" s="367" t="s">
        <v>344</v>
      </c>
      <c r="N25" s="368">
        <f>MES!P58</f>
        <v>1.3128822098999997</v>
      </c>
      <c r="O25" s="242"/>
      <c r="P25" s="242"/>
      <c r="Q25" s="256"/>
      <c r="R25" s="17"/>
    </row>
    <row r="26" spans="1:18" ht="20.25">
      <c r="A26" s="205"/>
      <c r="B26" s="17"/>
      <c r="C26" s="17"/>
      <c r="D26" s="17"/>
      <c r="E26" s="17"/>
      <c r="F26" s="17"/>
      <c r="G26" s="17"/>
      <c r="H26" s="207"/>
      <c r="I26" s="369"/>
      <c r="J26" s="240"/>
      <c r="K26" s="240"/>
      <c r="L26" s="240"/>
      <c r="M26" s="240"/>
      <c r="N26" s="240"/>
      <c r="O26" s="240"/>
      <c r="P26" s="240"/>
      <c r="Q26" s="256"/>
      <c r="R26" s="17"/>
    </row>
    <row r="27" spans="1:18" ht="18">
      <c r="A27" s="201"/>
      <c r="B27" s="180"/>
      <c r="C27" s="210"/>
      <c r="D27" s="210"/>
      <c r="E27" s="210"/>
      <c r="F27" s="210"/>
      <c r="G27" s="211"/>
      <c r="H27" s="207"/>
      <c r="I27" s="17"/>
      <c r="J27" s="17"/>
      <c r="K27" s="17"/>
      <c r="L27" s="17"/>
      <c r="M27" s="17"/>
      <c r="N27" s="17"/>
      <c r="O27" s="17"/>
      <c r="P27" s="17"/>
      <c r="Q27" s="256"/>
      <c r="R27" s="17"/>
    </row>
    <row r="28" spans="1:18" ht="28.5" customHeight="1">
      <c r="A28" s="371">
        <v>6</v>
      </c>
      <c r="B28" s="372" t="s">
        <v>441</v>
      </c>
      <c r="C28" s="374"/>
      <c r="D28" s="374"/>
      <c r="E28" s="264"/>
      <c r="F28" s="264"/>
      <c r="G28" s="208"/>
      <c r="H28" s="367"/>
      <c r="I28" s="368">
        <f>Railway!K14</f>
        <v>-0.25682499999999997</v>
      </c>
      <c r="J28" s="242"/>
      <c r="K28" s="242"/>
      <c r="L28" s="242"/>
      <c r="M28" s="367" t="s">
        <v>344</v>
      </c>
      <c r="N28" s="368">
        <f>Railway!P14</f>
        <v>0.13455</v>
      </c>
      <c r="O28" s="17"/>
      <c r="P28" s="17"/>
      <c r="Q28" s="256"/>
      <c r="R28" s="17"/>
    </row>
    <row r="29" spans="1:18" ht="54" customHeight="1" thickBot="1">
      <c r="A29" s="365" t="s">
        <v>319</v>
      </c>
      <c r="B29" s="245"/>
      <c r="C29" s="245"/>
      <c r="D29" s="245"/>
      <c r="E29" s="245"/>
      <c r="F29" s="245"/>
      <c r="G29" s="245"/>
      <c r="H29" s="246"/>
      <c r="I29" s="246"/>
      <c r="J29" s="246"/>
      <c r="K29" s="246"/>
      <c r="L29" s="246"/>
      <c r="M29" s="246"/>
      <c r="N29" s="246"/>
      <c r="O29" s="246"/>
      <c r="P29" s="246"/>
      <c r="Q29" s="257"/>
      <c r="R29" s="17"/>
    </row>
    <row r="30" spans="1:9" ht="13.5" thickTop="1">
      <c r="A30" s="198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10" t="s">
        <v>343</v>
      </c>
      <c r="B33" s="17"/>
      <c r="C33" s="17"/>
      <c r="D33" s="17"/>
      <c r="E33" s="364"/>
      <c r="F33" s="364"/>
      <c r="G33" s="17"/>
      <c r="H33" s="17"/>
      <c r="I33" s="17"/>
    </row>
    <row r="34" spans="1:9" ht="15">
      <c r="A34" s="234"/>
      <c r="B34" s="234"/>
      <c r="C34" s="234"/>
      <c r="D34" s="234"/>
      <c r="E34" s="364"/>
      <c r="F34" s="364"/>
      <c r="G34" s="17"/>
      <c r="H34" s="17"/>
      <c r="I34" s="17"/>
    </row>
    <row r="35" spans="1:9" s="364" customFormat="1" ht="15" customHeight="1">
      <c r="A35" s="376" t="s">
        <v>351</v>
      </c>
      <c r="E35"/>
      <c r="F35"/>
      <c r="G35" s="234"/>
      <c r="H35" s="234"/>
      <c r="I35" s="234"/>
    </row>
    <row r="36" spans="1:9" s="364" customFormat="1" ht="15" customHeight="1">
      <c r="A36" s="376"/>
      <c r="E36"/>
      <c r="F36"/>
      <c r="H36" s="234"/>
      <c r="I36" s="234"/>
    </row>
    <row r="37" spans="1:9" s="364" customFormat="1" ht="15" customHeight="1">
      <c r="A37" s="376" t="s">
        <v>352</v>
      </c>
      <c r="E37"/>
      <c r="F37"/>
      <c r="I37" s="234"/>
    </row>
    <row r="38" spans="1:9" s="364" customFormat="1" ht="15" customHeight="1">
      <c r="A38" s="375"/>
      <c r="E38"/>
      <c r="F38"/>
      <c r="I38" s="234"/>
    </row>
    <row r="39" spans="1:9" s="364" customFormat="1" ht="15" customHeight="1">
      <c r="A39" s="376"/>
      <c r="E39"/>
      <c r="F39"/>
      <c r="I39" s="234"/>
    </row>
    <row r="40" spans="1:6" s="364" customFormat="1" ht="15" customHeight="1">
      <c r="A40" s="376"/>
      <c r="B40" s="363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2018-08-23T10:21:23Z</cp:lastPrinted>
  <dcterms:created xsi:type="dcterms:W3CDTF">1996-10-14T23:33:28Z</dcterms:created>
  <dcterms:modified xsi:type="dcterms:W3CDTF">2018-09-18T09:46:29Z</dcterms:modified>
  <cp:category/>
  <cp:version/>
  <cp:contentType/>
  <cp:contentStatus/>
</cp:coreProperties>
</file>